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sv-24\03 市民環境部\産業支援課\030産業育成\04労働\02 アクシス\17運営検討委員会\第1回アクシス運営検討委員会\配布資料\"/>
    </mc:Choice>
  </mc:AlternateContent>
  <xr:revisionPtr revIDLastSave="0" documentId="13_ncr:1_{51484691-FA8E-4345-98FC-8A3557496E38}" xr6:coauthVersionLast="47" xr6:coauthVersionMax="47" xr10:uidLastSave="{00000000-0000-0000-0000-000000000000}"/>
  <bookViews>
    <workbookView xWindow="-120" yWindow="-120" windowWidth="29040" windowHeight="15720" xr2:uid="{86098161-583B-4395-A495-9702887A729E}"/>
  </bookViews>
  <sheets>
    <sheet name="資料3経費の推移" sheetId="2" r:id="rId1"/>
    <sheet name="資料3経費の推移（一部数式あり）" sheetId="1" r:id="rId2"/>
  </sheets>
  <externalReferences>
    <externalReference r:id="rId3"/>
  </externalReferences>
  <definedNames>
    <definedName name="_xlnm.Print_Area" localSheetId="0">資料3経費の推移!$A$1:$J$32</definedName>
    <definedName name="_xlnm.Print_Area" localSheetId="1">'資料3経費の推移（一部数式あり）'!$A$1:$J$32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7" i="1"/>
  <c r="I27" i="1"/>
  <c r="I24" i="1"/>
  <c r="H27" i="1"/>
  <c r="H24" i="1"/>
  <c r="G27" i="1"/>
  <c r="G24" i="1"/>
  <c r="E24" i="1"/>
  <c r="E27" i="1" s="1"/>
  <c r="F27" i="1"/>
  <c r="F24" i="1"/>
  <c r="C24" i="1"/>
  <c r="C10" i="1"/>
  <c r="C11" i="1" s="1"/>
  <c r="E10" i="1"/>
  <c r="E9" i="1"/>
  <c r="F10" i="1"/>
  <c r="F9" i="1"/>
  <c r="G10" i="1"/>
  <c r="G9" i="1"/>
  <c r="H10" i="1"/>
  <c r="H9" i="1"/>
  <c r="I9" i="1"/>
  <c r="I10" i="1"/>
  <c r="J10" i="1"/>
  <c r="J9" i="1"/>
  <c r="J7" i="1"/>
  <c r="J6" i="1"/>
  <c r="J5" i="1"/>
  <c r="I7" i="1"/>
  <c r="I6" i="1"/>
  <c r="I5" i="1"/>
  <c r="H7" i="1"/>
  <c r="H6" i="1"/>
  <c r="H5" i="1"/>
  <c r="G7" i="1"/>
  <c r="G6" i="1"/>
  <c r="G5" i="1"/>
  <c r="F7" i="1"/>
  <c r="F6" i="1"/>
  <c r="F5" i="1"/>
  <c r="E5" i="1"/>
  <c r="E7" i="1"/>
  <c r="E6" i="1"/>
  <c r="C7" i="1"/>
  <c r="C6" i="1"/>
  <c r="D7" i="1"/>
  <c r="D5" i="1"/>
  <c r="D18" i="1"/>
  <c r="D24" i="1" s="1"/>
  <c r="H8" i="1" l="1"/>
  <c r="I8" i="1"/>
  <c r="E8" i="1"/>
  <c r="F8" i="1"/>
  <c r="G8" i="1"/>
  <c r="C8" i="1"/>
  <c r="C14" i="1" s="1"/>
  <c r="C26" i="1" s="1"/>
  <c r="D27" i="1"/>
  <c r="D9" i="1"/>
  <c r="G11" i="1"/>
  <c r="D10" i="1"/>
  <c r="D6" i="1"/>
  <c r="D8" i="1" s="1"/>
  <c r="E11" i="1"/>
  <c r="F11" i="1"/>
  <c r="H11" i="1"/>
  <c r="I11" i="1"/>
  <c r="J11" i="1"/>
  <c r="J8" i="1"/>
  <c r="C27" i="1"/>
  <c r="E14" i="1" l="1"/>
  <c r="E26" i="1" s="1"/>
  <c r="C12" i="1"/>
  <c r="C30" i="1" s="1"/>
  <c r="D11" i="1"/>
  <c r="D12" i="1" s="1"/>
  <c r="D30" i="1" s="1"/>
  <c r="G12" i="1"/>
  <c r="C28" i="1"/>
  <c r="E12" i="1"/>
  <c r="E30" i="1" s="1"/>
  <c r="F12" i="1"/>
  <c r="F30" i="1" s="1"/>
  <c r="H12" i="1"/>
  <c r="H30" i="1" s="1"/>
  <c r="I12" i="1"/>
  <c r="I30" i="1" s="1"/>
  <c r="J14" i="1"/>
  <c r="J26" i="1" s="1"/>
  <c r="J28" i="1" s="1"/>
  <c r="J12" i="1"/>
  <c r="J30" i="1" s="1"/>
  <c r="E28" i="1"/>
  <c r="G14" i="1"/>
  <c r="G26" i="1" s="1"/>
  <c r="G28" i="1" s="1"/>
  <c r="I14" i="1"/>
  <c r="I26" i="1" s="1"/>
  <c r="I28" i="1" s="1"/>
  <c r="H14" i="1"/>
  <c r="G30" i="1"/>
  <c r="F14" i="1"/>
  <c r="F26" i="1" s="1"/>
  <c r="F28" i="1" s="1"/>
  <c r="D14" i="1" l="1"/>
  <c r="D26" i="1" s="1"/>
  <c r="D28" i="1" s="1"/>
  <c r="H26" i="1"/>
  <c r="H28" i="1" s="1"/>
</calcChain>
</file>

<file path=xl/sharedStrings.xml><?xml version="1.0" encoding="utf-8"?>
<sst xmlns="http://schemas.openxmlformats.org/spreadsheetml/2006/main" count="96" uniqueCount="41">
  <si>
    <t>★指定管理料を除いた歳入（①＋②）-歳出総合計</t>
    <rPh sb="1" eb="6">
      <t>シテイカンリリョウ</t>
    </rPh>
    <rPh sb="7" eb="8">
      <t>ノゾ</t>
    </rPh>
    <rPh sb="10" eb="12">
      <t>サイニュウ</t>
    </rPh>
    <rPh sb="18" eb="20">
      <t>サイシュツ</t>
    </rPh>
    <rPh sb="20" eb="23">
      <t>ソウゴウケイ</t>
    </rPh>
    <phoneticPr fontId="3"/>
  </si>
  <si>
    <t>収入差額</t>
    <rPh sb="0" eb="2">
      <t>シュウニュウ</t>
    </rPh>
    <rPh sb="2" eb="4">
      <t>サガク</t>
    </rPh>
    <phoneticPr fontId="3"/>
  </si>
  <si>
    <t>歳出総合計</t>
    <rPh sb="0" eb="2">
      <t>サイシュツ</t>
    </rPh>
    <rPh sb="2" eb="3">
      <t>ソウ</t>
    </rPh>
    <rPh sb="3" eb="5">
      <t>ゴウケイ</t>
    </rPh>
    <phoneticPr fontId="3"/>
  </si>
  <si>
    <t>歳入総合計</t>
    <rPh sb="0" eb="2">
      <t>サイニュウ</t>
    </rPh>
    <rPh sb="2" eb="3">
      <t>ソウ</t>
    </rPh>
    <rPh sb="3" eb="5">
      <t>ゴウケイ</t>
    </rPh>
    <phoneticPr fontId="3"/>
  </si>
  <si>
    <t>販売管理費、違約金、イベント代</t>
    <rPh sb="0" eb="5">
      <t>ハンバイカンリヒ</t>
    </rPh>
    <rPh sb="6" eb="9">
      <t>イヤクキン</t>
    </rPh>
    <phoneticPr fontId="3"/>
  </si>
  <si>
    <t>その他経費</t>
    <rPh sb="2" eb="3">
      <t>タ</t>
    </rPh>
    <rPh sb="3" eb="5">
      <t>ケイヒ</t>
    </rPh>
    <phoneticPr fontId="3"/>
  </si>
  <si>
    <t>インストラクター報酬費、消耗品等</t>
    <rPh sb="12" eb="15">
      <t>ショウモウヒン</t>
    </rPh>
    <rPh sb="15" eb="16">
      <t>トウ</t>
    </rPh>
    <phoneticPr fontId="3"/>
  </si>
  <si>
    <t>教室事業支出</t>
    <rPh sb="0" eb="2">
      <t>キョウシツ</t>
    </rPh>
    <rPh sb="2" eb="4">
      <t>ジギョウ</t>
    </rPh>
    <rPh sb="4" eb="6">
      <t>シシュツ</t>
    </rPh>
    <phoneticPr fontId="3"/>
  </si>
  <si>
    <t>維持管理費</t>
    <rPh sb="0" eb="2">
      <t>イジ</t>
    </rPh>
    <rPh sb="2" eb="5">
      <t>カンリヒ</t>
    </rPh>
    <phoneticPr fontId="3"/>
  </si>
  <si>
    <t>需用費・役務費</t>
    <rPh sb="0" eb="3">
      <t>ジュヨウヒ</t>
    </rPh>
    <rPh sb="4" eb="7">
      <t>エキムヒ</t>
    </rPh>
    <phoneticPr fontId="3"/>
  </si>
  <si>
    <t>社員、アルバイト（受付管理）</t>
    <rPh sb="0" eb="2">
      <t>シャイン</t>
    </rPh>
    <rPh sb="9" eb="13">
      <t>ウケツケカンリ</t>
    </rPh>
    <phoneticPr fontId="3"/>
  </si>
  <si>
    <t>人件費</t>
    <rPh sb="0" eb="3">
      <t>ジンケンヒ</t>
    </rPh>
    <phoneticPr fontId="3"/>
  </si>
  <si>
    <t>平成28年度</t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</si>
  <si>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</si>
  <si>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</si>
  <si>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</si>
  <si>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令和2年度</t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</si>
  <si>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</si>
  <si>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</si>
  <si>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</si>
  <si>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管理運営等業務費用（円）</t>
    <rPh sb="0" eb="2">
      <t>カンリ</t>
    </rPh>
    <rPh sb="2" eb="4">
      <t>ウンエイ</t>
    </rPh>
    <rPh sb="4" eb="5">
      <t>トウ</t>
    </rPh>
    <rPh sb="5" eb="7">
      <t>ギョウム</t>
    </rPh>
    <rPh sb="7" eb="9">
      <t>ヒヨウ</t>
    </rPh>
    <rPh sb="10" eb="11">
      <t>エン</t>
    </rPh>
    <phoneticPr fontId="3"/>
  </si>
  <si>
    <t>歳出</t>
    <rPh sb="0" eb="2">
      <t>サイシュツ</t>
    </rPh>
    <phoneticPr fontId="3"/>
  </si>
  <si>
    <t>歳入合計（A＋①＋②）</t>
    <rPh sb="0" eb="2">
      <t>サイニュウ</t>
    </rPh>
    <rPh sb="2" eb="4">
      <t>ゴウケイ</t>
    </rPh>
    <phoneticPr fontId="3"/>
  </si>
  <si>
    <t>利用者収入・自主事業収入合計（①＋②）</t>
    <rPh sb="0" eb="3">
      <t>リヨウシャ</t>
    </rPh>
    <rPh sb="3" eb="5">
      <t>シュウニュウ</t>
    </rPh>
    <rPh sb="6" eb="10">
      <t>ジシュジギョウ</t>
    </rPh>
    <rPh sb="10" eb="12">
      <t>シュウニュウ</t>
    </rPh>
    <rPh sb="12" eb="14">
      <t>ゴウケイ</t>
    </rPh>
    <phoneticPr fontId="3"/>
  </si>
  <si>
    <t>自主事業収入　小計（②）</t>
    <rPh sb="7" eb="9">
      <t>ショウケイ</t>
    </rPh>
    <phoneticPr fontId="3"/>
  </si>
  <si>
    <t>物販等売上、その他（ロッカー、コピー、公衆電話）</t>
    <rPh sb="0" eb="2">
      <t>ブッパン</t>
    </rPh>
    <rPh sb="2" eb="3">
      <t>トウ</t>
    </rPh>
    <rPh sb="3" eb="5">
      <t>ウリアゲ</t>
    </rPh>
    <rPh sb="8" eb="9">
      <t>タ</t>
    </rPh>
    <rPh sb="19" eb="23">
      <t>コウシュウデンワ</t>
    </rPh>
    <phoneticPr fontId="3"/>
  </si>
  <si>
    <t>教室売上（スポーツ、カルチャー等）</t>
    <rPh sb="0" eb="2">
      <t>キョウシツ</t>
    </rPh>
    <rPh sb="2" eb="4">
      <t>ウリアゲ</t>
    </rPh>
    <rPh sb="15" eb="16">
      <t>ナド</t>
    </rPh>
    <phoneticPr fontId="3"/>
  </si>
  <si>
    <t>自主事業収入</t>
    <rPh sb="0" eb="2">
      <t>ジシュ</t>
    </rPh>
    <rPh sb="2" eb="4">
      <t>ジギョウ</t>
    </rPh>
    <rPh sb="4" eb="6">
      <t>シュウニュウ</t>
    </rPh>
    <phoneticPr fontId="3"/>
  </si>
  <si>
    <t>　利用者収入　小計（①）</t>
    <rPh sb="7" eb="9">
      <t>ショウケイ</t>
    </rPh>
    <phoneticPr fontId="3"/>
  </si>
  <si>
    <t xml:space="preserve">アリーナ、会議室、和室等  </t>
    <rPh sb="11" eb="12">
      <t>トウ</t>
    </rPh>
    <phoneticPr fontId="3"/>
  </si>
  <si>
    <t>アスレチック</t>
    <phoneticPr fontId="3"/>
  </si>
  <si>
    <t>利用者収入</t>
    <rPh sb="0" eb="3">
      <t>リヨウシャ</t>
    </rPh>
    <rPh sb="3" eb="5">
      <t>シュウニュウ</t>
    </rPh>
    <phoneticPr fontId="3"/>
  </si>
  <si>
    <t>指定管理料（A…市から・コロナ感染症支援金含む）</t>
    <rPh sb="0" eb="2">
      <t>シテイ</t>
    </rPh>
    <rPh sb="2" eb="4">
      <t>カンリ</t>
    </rPh>
    <rPh sb="4" eb="5">
      <t>リョウ</t>
    </rPh>
    <rPh sb="8" eb="9">
      <t>シ</t>
    </rPh>
    <rPh sb="21" eb="22">
      <t>フク</t>
    </rPh>
    <phoneticPr fontId="3"/>
  </si>
  <si>
    <t>指定管理料、利用者収入（円）</t>
    <rPh sb="0" eb="2">
      <t>シテイ</t>
    </rPh>
    <rPh sb="2" eb="4">
      <t>カンリ</t>
    </rPh>
    <rPh sb="4" eb="5">
      <t>リョウ</t>
    </rPh>
    <rPh sb="6" eb="8">
      <t>リヨウ</t>
    </rPh>
    <rPh sb="8" eb="9">
      <t>シャ</t>
    </rPh>
    <rPh sb="9" eb="11">
      <t>シュウニュウ</t>
    </rPh>
    <rPh sb="12" eb="13">
      <t>エン</t>
    </rPh>
    <phoneticPr fontId="3"/>
  </si>
  <si>
    <t>歳入</t>
    <rPh sb="0" eb="2">
      <t>サイニュウ</t>
    </rPh>
    <phoneticPr fontId="3"/>
  </si>
  <si>
    <t>和光市勤労福祉センターの経費の推移</t>
    <rPh sb="0" eb="3">
      <t>ワコウシ</t>
    </rPh>
    <rPh sb="3" eb="7">
      <t>キンロウフクシ</t>
    </rPh>
    <rPh sb="12" eb="14">
      <t>ケイヒ</t>
    </rPh>
    <rPh sb="15" eb="17">
      <t>スイイ</t>
    </rPh>
    <phoneticPr fontId="3"/>
  </si>
  <si>
    <t>放送設備</t>
    <rPh sb="0" eb="4">
      <t>ホウソウセツビ</t>
    </rPh>
    <phoneticPr fontId="3"/>
  </si>
  <si>
    <t>光熱水費、修繕費、火災保険料、消耗品費、借上料等</t>
    <rPh sb="9" eb="11">
      <t>カサイ</t>
    </rPh>
    <rPh sb="20" eb="21">
      <t>シャク</t>
    </rPh>
    <rPh sb="21" eb="22">
      <t>ジョウ</t>
    </rPh>
    <rPh sb="22" eb="23">
      <t>リョウ</t>
    </rPh>
    <rPh sb="23" eb="24">
      <t>トウ</t>
    </rPh>
    <phoneticPr fontId="3"/>
  </si>
  <si>
    <t>清掃、機械運転管理、消防・空調設備点検等の委託料等</t>
    <rPh sb="7" eb="9">
      <t>カンリ</t>
    </rPh>
    <rPh sb="13" eb="15">
      <t>クウチョウ</t>
    </rPh>
    <rPh sb="19" eb="20">
      <t>トウ</t>
    </rPh>
    <rPh sb="21" eb="23">
      <t>イタク</t>
    </rPh>
    <rPh sb="23" eb="24">
      <t>リョウ</t>
    </rPh>
    <rPh sb="24" eb="25">
      <t>トウ</t>
    </rPh>
    <phoneticPr fontId="3"/>
  </si>
  <si>
    <t>令和2年度</t>
  </si>
  <si>
    <t>平成28年度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</si>
</sst>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&quot;¥&quot;#,##0_);[Red]\(&quot;¥&quot;#,##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41" fontId="2" fillId="0" borderId="0" xfId="0" applyNumberFormat="1" applyFont="1" applyAlignment="1">
      <alignment horizontal="center" vertical="center" shrinkToFit="1"/>
    </xf>
    <xf numFmtId="41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176" fontId="4" fillId="0" borderId="47" xfId="2" applyNumberFormat="1" applyFont="1" applyFill="1" applyBorder="1" applyAlignment="1">
      <alignment horizontal="right" vertical="center" shrinkToFit="1"/>
    </xf>
    <xf numFmtId="176" fontId="4" fillId="0" borderId="45" xfId="2" applyNumberFormat="1" applyFont="1" applyFill="1" applyBorder="1" applyAlignment="1">
      <alignment horizontal="right" vertical="center" shrinkToFit="1"/>
    </xf>
    <xf numFmtId="176" fontId="2" fillId="0" borderId="46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4" fillId="0" borderId="44" xfId="2" applyNumberFormat="1" applyFont="1" applyFill="1" applyBorder="1" applyAlignment="1">
      <alignment horizontal="right" vertical="center" shrinkToFit="1"/>
    </xf>
    <xf numFmtId="176" fontId="4" fillId="0" borderId="32" xfId="2" applyNumberFormat="1" applyFont="1" applyFill="1" applyBorder="1" applyAlignment="1">
      <alignment horizontal="right" vertical="center" shrinkToFit="1"/>
    </xf>
    <xf numFmtId="176" fontId="2" fillId="0" borderId="33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 shrinkToFit="1"/>
    </xf>
    <xf numFmtId="176" fontId="4" fillId="0" borderId="28" xfId="2" applyNumberFormat="1" applyFont="1" applyFill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/>
    </xf>
    <xf numFmtId="176" fontId="4" fillId="0" borderId="7" xfId="2" applyNumberFormat="1" applyFont="1" applyFill="1" applyBorder="1" applyAlignment="1">
      <alignment horizontal="right" vertical="center" shrinkToFit="1"/>
    </xf>
    <xf numFmtId="176" fontId="4" fillId="0" borderId="6" xfId="2" applyNumberFormat="1" applyFont="1" applyFill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/>
    </xf>
    <xf numFmtId="176" fontId="4" fillId="0" borderId="21" xfId="2" applyNumberFormat="1" applyFont="1" applyFill="1" applyBorder="1" applyAlignment="1">
      <alignment horizontal="right" vertical="center" shrinkToFit="1"/>
    </xf>
    <xf numFmtId="176" fontId="4" fillId="0" borderId="19" xfId="2" applyNumberFormat="1" applyFont="1" applyFill="1" applyBorder="1" applyAlignment="1">
      <alignment horizontal="right" vertical="center" shrinkToFit="1"/>
    </xf>
    <xf numFmtId="176" fontId="4" fillId="0" borderId="13" xfId="2" applyNumberFormat="1" applyFont="1" applyFill="1" applyBorder="1" applyAlignment="1">
      <alignment horizontal="right" vertical="center" shrinkToFit="1"/>
    </xf>
    <xf numFmtId="176" fontId="4" fillId="0" borderId="11" xfId="2" applyNumberFormat="1" applyFont="1" applyFill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4" fillId="0" borderId="8" xfId="2" applyNumberFormat="1" applyFont="1" applyFill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 shrinkToFit="1"/>
    </xf>
    <xf numFmtId="176" fontId="4" fillId="0" borderId="1" xfId="2" applyNumberFormat="1" applyFont="1" applyFill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4" fillId="0" borderId="20" xfId="2" applyNumberFormat="1" applyFont="1" applyFill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2" fillId="0" borderId="38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12" xfId="2" applyNumberFormat="1" applyFont="1" applyFill="1" applyBorder="1" applyAlignment="1">
      <alignment horizontal="right" vertical="center"/>
    </xf>
    <xf numFmtId="176" fontId="2" fillId="0" borderId="11" xfId="2" applyNumberFormat="1" applyFont="1" applyFill="1" applyBorder="1" applyAlignment="1">
      <alignment horizontal="right" vertical="center"/>
    </xf>
    <xf numFmtId="176" fontId="2" fillId="0" borderId="7" xfId="2" applyNumberFormat="1" applyFont="1" applyFill="1" applyBorder="1" applyAlignment="1">
      <alignment horizontal="right" vertical="center"/>
    </xf>
    <xf numFmtId="176" fontId="2" fillId="0" borderId="6" xfId="2" applyNumberFormat="1" applyFont="1" applyFill="1" applyBorder="1" applyAlignment="1">
      <alignment horizontal="right" vertical="center"/>
    </xf>
    <xf numFmtId="176" fontId="2" fillId="0" borderId="16" xfId="2" applyNumberFormat="1" applyFont="1" applyFill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 shrinkToFit="1"/>
    </xf>
    <xf numFmtId="176" fontId="2" fillId="0" borderId="19" xfId="0" applyNumberFormat="1" applyFont="1" applyBorder="1" applyAlignment="1">
      <alignment horizontal="right" vertical="center" shrinkToFit="1"/>
    </xf>
    <xf numFmtId="176" fontId="2" fillId="0" borderId="17" xfId="2" applyNumberFormat="1" applyFont="1" applyFill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42" fontId="7" fillId="0" borderId="3" xfId="1" applyNumberFormat="1" applyFont="1" applyFill="1" applyBorder="1" applyAlignment="1">
      <alignment horizontal="center" vertical="center" shrinkToFit="1"/>
    </xf>
    <xf numFmtId="42" fontId="7" fillId="0" borderId="1" xfId="1" applyNumberFormat="1" applyFont="1" applyFill="1" applyBorder="1" applyAlignment="1">
      <alignment horizontal="center" vertical="center" shrinkToFit="1"/>
    </xf>
    <xf numFmtId="42" fontId="6" fillId="0" borderId="2" xfId="0" applyNumberFormat="1" applyFont="1" applyBorder="1" applyAlignment="1">
      <alignment horizontal="right" vertical="center" shrinkToFit="1"/>
    </xf>
    <xf numFmtId="42" fontId="6" fillId="0" borderId="1" xfId="0" applyNumberFormat="1" applyFont="1" applyBorder="1" applyAlignment="1">
      <alignment horizontal="right" vertical="center" shrinkToFit="1"/>
    </xf>
    <xf numFmtId="42" fontId="4" fillId="0" borderId="0" xfId="0" applyNumberFormat="1" applyFont="1" applyAlignment="1">
      <alignment horizontal="center" vertical="center" shrinkToFit="1"/>
    </xf>
    <xf numFmtId="42" fontId="2" fillId="0" borderId="0" xfId="0" applyNumberFormat="1" applyFont="1" applyAlignment="1">
      <alignment horizontal="center" vertical="center" shrinkToFit="1"/>
    </xf>
    <xf numFmtId="42" fontId="2" fillId="0" borderId="0" xfId="0" applyNumberFormat="1" applyFont="1" applyAlignment="1">
      <alignment vertical="center"/>
    </xf>
    <xf numFmtId="42" fontId="2" fillId="0" borderId="0" xfId="0" applyNumberFormat="1" applyFont="1"/>
    <xf numFmtId="176" fontId="4" fillId="0" borderId="17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</cellXfs>
  <cellStyles count="3">
    <cellStyle name="桁区切り" xfId="1" builtinId="6"/>
    <cellStyle name="通貨 2" xfId="2" xr:uid="{ADA0A58C-819C-4492-A30C-4571326DB42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01sv-24\03%20&#24066;&#27665;&#29872;&#22659;&#37096;\&#29987;&#26989;&#25903;&#25588;&#35506;\030&#29987;&#26989;&#32946;&#25104;\04&#21172;&#20685;\02%20&#12450;&#12463;&#12471;&#12473;\17&#36939;&#21942;&#26908;&#35342;&#22996;&#21729;&#20250;\&#31532;1&#22238;&#12450;&#12463;&#12471;&#12473;&#36939;&#21942;&#26908;&#35342;&#22996;&#21729;&#20250;\&#37197;&#24067;&#36039;&#26009;\&#36039;&#26009;&#65301;&#65306;&#21454;&#25903;&#25512;&#31227;&#22577;&#21578;.xls" TargetMode="External"/><Relationship Id="rId1" Type="http://schemas.openxmlformats.org/officeDocument/2006/relationships/externalLinkPath" Target="&#36039;&#26009;&#65301;&#65306;&#21454;&#25903;&#25512;&#31227;&#22577;&#2157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収支報告書（原本）"/>
      <sheetName val="Sheet1"/>
      <sheetName val="Sheet2"/>
    </sheetNames>
    <sheetDataSet>
      <sheetData sheetId="0">
        <row r="8">
          <cell r="J8">
            <v>1730940</v>
          </cell>
          <cell r="Y8">
            <v>3621180</v>
          </cell>
          <cell r="AD8">
            <v>2453280</v>
          </cell>
          <cell r="AI8">
            <v>7407180</v>
          </cell>
          <cell r="AN8">
            <v>7810500</v>
          </cell>
          <cell r="AS8">
            <v>6723360</v>
          </cell>
          <cell r="AW8">
            <v>7257780</v>
          </cell>
        </row>
        <row r="9">
          <cell r="J9">
            <v>478980</v>
          </cell>
          <cell r="Y9">
            <v>565920</v>
          </cell>
          <cell r="AD9">
            <v>552960</v>
          </cell>
          <cell r="AI9">
            <v>1950480</v>
          </cell>
          <cell r="AN9">
            <v>2171340</v>
          </cell>
          <cell r="AS9">
            <v>2009880</v>
          </cell>
          <cell r="AW9">
            <v>2336040</v>
          </cell>
        </row>
        <row r="10">
          <cell r="E10">
            <v>1439160</v>
          </cell>
          <cell r="J10">
            <v>1303000</v>
          </cell>
          <cell r="Y10">
            <v>1292100</v>
          </cell>
          <cell r="AD10">
            <v>1240060</v>
          </cell>
          <cell r="AI10">
            <v>1537500</v>
          </cell>
          <cell r="AN10">
            <v>1497640</v>
          </cell>
          <cell r="AS10">
            <v>1579350</v>
          </cell>
          <cell r="AW10">
            <v>1640450</v>
          </cell>
        </row>
        <row r="11">
          <cell r="E11">
            <v>753360</v>
          </cell>
          <cell r="J11">
            <v>1344180</v>
          </cell>
          <cell r="Y11">
            <v>1225500</v>
          </cell>
          <cell r="AD11">
            <v>510840</v>
          </cell>
          <cell r="AI11">
            <v>1694780</v>
          </cell>
          <cell r="AN11">
            <v>2049780</v>
          </cell>
          <cell r="AS11">
            <v>1813560</v>
          </cell>
          <cell r="AW11">
            <v>1629410</v>
          </cell>
        </row>
        <row r="12">
          <cell r="E12">
            <v>179580</v>
          </cell>
          <cell r="J12">
            <v>125870</v>
          </cell>
          <cell r="Y12">
            <v>105780</v>
          </cell>
          <cell r="AD12">
            <v>109060</v>
          </cell>
          <cell r="AI12">
            <v>154620</v>
          </cell>
          <cell r="AN12">
            <v>200610</v>
          </cell>
          <cell r="AS12">
            <v>183390</v>
          </cell>
          <cell r="AW12">
            <v>195770</v>
          </cell>
        </row>
        <row r="13">
          <cell r="E13">
            <v>154160</v>
          </cell>
          <cell r="J13">
            <v>164000</v>
          </cell>
          <cell r="Y13">
            <v>108240</v>
          </cell>
          <cell r="AD13">
            <v>44280</v>
          </cell>
          <cell r="AI13">
            <v>287060</v>
          </cell>
          <cell r="AN13">
            <v>168480</v>
          </cell>
          <cell r="AS13">
            <v>66420</v>
          </cell>
          <cell r="AW13">
            <v>68850</v>
          </cell>
        </row>
        <row r="14">
          <cell r="E14">
            <v>136440</v>
          </cell>
          <cell r="J14">
            <v>91080</v>
          </cell>
          <cell r="Y14">
            <v>86760</v>
          </cell>
          <cell r="AD14">
            <v>67320</v>
          </cell>
          <cell r="AI14">
            <v>71520</v>
          </cell>
          <cell r="AN14">
            <v>75960</v>
          </cell>
          <cell r="AS14">
            <v>89225</v>
          </cell>
          <cell r="AW14">
            <v>100100</v>
          </cell>
        </row>
        <row r="15">
          <cell r="E15">
            <v>182880</v>
          </cell>
          <cell r="J15">
            <v>145440</v>
          </cell>
          <cell r="Y15">
            <v>82080</v>
          </cell>
          <cell r="AD15">
            <v>33120</v>
          </cell>
          <cell r="AI15">
            <v>444480</v>
          </cell>
          <cell r="AN15">
            <v>310270</v>
          </cell>
          <cell r="AS15">
            <v>98690</v>
          </cell>
          <cell r="AW15">
            <v>27690</v>
          </cell>
        </row>
        <row r="16">
          <cell r="E16">
            <v>56420</v>
          </cell>
          <cell r="J16">
            <v>26260</v>
          </cell>
          <cell r="Y16">
            <v>31200</v>
          </cell>
          <cell r="AD16">
            <v>40040</v>
          </cell>
          <cell r="AI16">
            <v>14300</v>
          </cell>
          <cell r="AN16">
            <v>17680</v>
          </cell>
          <cell r="AS16">
            <v>13780</v>
          </cell>
          <cell r="AW16">
            <v>14560</v>
          </cell>
        </row>
        <row r="17">
          <cell r="E17">
            <v>0</v>
          </cell>
          <cell r="J17">
            <v>0</v>
          </cell>
          <cell r="AD17">
            <v>6240</v>
          </cell>
          <cell r="AI17">
            <v>1040</v>
          </cell>
          <cell r="AN17">
            <v>3640</v>
          </cell>
          <cell r="AS17">
            <v>6600</v>
          </cell>
          <cell r="AW17">
            <v>0</v>
          </cell>
        </row>
        <row r="18">
          <cell r="E18">
            <v>39320</v>
          </cell>
          <cell r="J18">
            <v>21250</v>
          </cell>
          <cell r="Y18">
            <v>36610</v>
          </cell>
          <cell r="AD18">
            <v>30680</v>
          </cell>
          <cell r="AI18">
            <v>14220</v>
          </cell>
          <cell r="AN18">
            <v>12650</v>
          </cell>
          <cell r="AS18">
            <v>10980</v>
          </cell>
          <cell r="AW18">
            <v>8820</v>
          </cell>
        </row>
        <row r="19">
          <cell r="E19">
            <v>0</v>
          </cell>
          <cell r="J19">
            <v>0</v>
          </cell>
          <cell r="Y19">
            <v>2960</v>
          </cell>
          <cell r="AD19">
            <v>4440</v>
          </cell>
          <cell r="AI19">
            <v>59200</v>
          </cell>
          <cell r="AN19">
            <v>43660</v>
          </cell>
          <cell r="AW19">
            <v>1850</v>
          </cell>
        </row>
        <row r="20">
          <cell r="E20">
            <v>2570</v>
          </cell>
          <cell r="J20">
            <v>19570</v>
          </cell>
          <cell r="Y20">
            <v>20600</v>
          </cell>
          <cell r="AD20">
            <v>22660</v>
          </cell>
          <cell r="AI20">
            <v>18940</v>
          </cell>
          <cell r="AN20">
            <v>28560</v>
          </cell>
          <cell r="AS20">
            <v>8670</v>
          </cell>
          <cell r="AW20">
            <v>1020</v>
          </cell>
        </row>
        <row r="22">
          <cell r="J22">
            <v>585480</v>
          </cell>
          <cell r="Y22">
            <v>1163310</v>
          </cell>
          <cell r="AD22">
            <v>626280</v>
          </cell>
          <cell r="AI22">
            <v>1983000</v>
          </cell>
          <cell r="AN22">
            <v>2099310</v>
          </cell>
          <cell r="AS22">
            <v>1829610</v>
          </cell>
          <cell r="AW22">
            <v>2060350</v>
          </cell>
        </row>
        <row r="23">
          <cell r="J23">
            <v>63750</v>
          </cell>
          <cell r="Y23">
            <v>128010</v>
          </cell>
          <cell r="AD23">
            <v>46920</v>
          </cell>
          <cell r="AI23">
            <v>168810</v>
          </cell>
          <cell r="AN23">
            <v>182070</v>
          </cell>
          <cell r="AS23">
            <v>166260</v>
          </cell>
          <cell r="AW23">
            <v>173400</v>
          </cell>
        </row>
        <row r="24">
          <cell r="J24">
            <v>1200</v>
          </cell>
          <cell r="Y24">
            <v>156727</v>
          </cell>
          <cell r="AD24">
            <v>226302</v>
          </cell>
          <cell r="AI24">
            <v>471798</v>
          </cell>
          <cell r="AN24">
            <v>552410</v>
          </cell>
          <cell r="AS24">
            <v>588440</v>
          </cell>
          <cell r="AW24">
            <v>78000</v>
          </cell>
        </row>
        <row r="25">
          <cell r="J25">
            <v>37560</v>
          </cell>
          <cell r="Y25">
            <v>3400</v>
          </cell>
          <cell r="AD25">
            <v>7100</v>
          </cell>
          <cell r="AI25">
            <v>9000</v>
          </cell>
          <cell r="AN25">
            <v>6500</v>
          </cell>
          <cell r="AS25">
            <v>13900</v>
          </cell>
          <cell r="AW25">
            <v>1365468</v>
          </cell>
        </row>
        <row r="26">
          <cell r="J26">
            <v>96750</v>
          </cell>
          <cell r="Y26">
            <v>82078</v>
          </cell>
          <cell r="AD26">
            <v>48152</v>
          </cell>
          <cell r="AI26">
            <v>965140</v>
          </cell>
          <cell r="AN26">
            <v>250000</v>
          </cell>
          <cell r="AS26">
            <v>291000</v>
          </cell>
          <cell r="AW26">
            <v>31670</v>
          </cell>
        </row>
        <row r="27">
          <cell r="J27">
            <v>0</v>
          </cell>
          <cell r="Y27">
            <v>178020</v>
          </cell>
          <cell r="AD27">
            <v>77400</v>
          </cell>
          <cell r="AI27">
            <v>22775</v>
          </cell>
          <cell r="AN27">
            <v>1640127</v>
          </cell>
          <cell r="AS27">
            <v>21600</v>
          </cell>
          <cell r="AW27">
            <v>41202</v>
          </cell>
        </row>
        <row r="28">
          <cell r="E28">
            <v>0</v>
          </cell>
          <cell r="J28">
            <v>274545</v>
          </cell>
          <cell r="Y28">
            <v>585150</v>
          </cell>
          <cell r="AD28">
            <v>622545</v>
          </cell>
          <cell r="AI28">
            <v>3730</v>
          </cell>
          <cell r="AN28">
            <v>21450</v>
          </cell>
          <cell r="AS28">
            <v>20000</v>
          </cell>
          <cell r="AW28">
            <v>139200</v>
          </cell>
        </row>
        <row r="29">
          <cell r="E29">
            <v>0</v>
          </cell>
          <cell r="J29">
            <v>2430</v>
          </cell>
          <cell r="Y29">
            <v>7315</v>
          </cell>
          <cell r="AD29">
            <v>7450</v>
          </cell>
          <cell r="AI29">
            <v>32797</v>
          </cell>
          <cell r="AN29">
            <v>31460</v>
          </cell>
          <cell r="AS29">
            <v>1231795</v>
          </cell>
          <cell r="AW29">
            <v>28200</v>
          </cell>
        </row>
        <row r="30">
          <cell r="E30">
            <v>0</v>
          </cell>
          <cell r="J30">
            <v>0</v>
          </cell>
          <cell r="Y30">
            <v>0</v>
          </cell>
          <cell r="AD30">
            <v>0</v>
          </cell>
          <cell r="AI30">
            <v>171200</v>
          </cell>
          <cell r="AN30">
            <v>41893</v>
          </cell>
          <cell r="AS30">
            <v>25810</v>
          </cell>
          <cell r="AW30">
            <v>466351</v>
          </cell>
        </row>
        <row r="31">
          <cell r="E31">
            <v>0</v>
          </cell>
          <cell r="J31">
            <v>0</v>
          </cell>
          <cell r="Y31">
            <v>4988</v>
          </cell>
          <cell r="AD31">
            <v>6161</v>
          </cell>
          <cell r="AI31">
            <v>22300</v>
          </cell>
          <cell r="AN31">
            <v>183200</v>
          </cell>
          <cell r="AS31">
            <v>51450</v>
          </cell>
          <cell r="AW31">
            <v>196500</v>
          </cell>
        </row>
        <row r="32">
          <cell r="E32">
            <v>0</v>
          </cell>
          <cell r="J32">
            <v>42400</v>
          </cell>
          <cell r="Y32">
            <v>80000</v>
          </cell>
          <cell r="AD32">
            <v>98400</v>
          </cell>
          <cell r="AI32">
            <v>255750</v>
          </cell>
          <cell r="AN32">
            <v>32400</v>
          </cell>
          <cell r="AS32">
            <v>40433</v>
          </cell>
          <cell r="AW32">
            <v>51500</v>
          </cell>
        </row>
        <row r="33">
          <cell r="E33">
            <v>0</v>
          </cell>
          <cell r="J33">
            <v>6600</v>
          </cell>
          <cell r="Y33">
            <v>13100</v>
          </cell>
          <cell r="AD33">
            <v>10400</v>
          </cell>
          <cell r="AI33">
            <v>30070</v>
          </cell>
          <cell r="AN33">
            <v>184500</v>
          </cell>
          <cell r="AS33">
            <v>131200</v>
          </cell>
          <cell r="AW33">
            <v>1180</v>
          </cell>
        </row>
        <row r="34">
          <cell r="E34">
            <v>0</v>
          </cell>
          <cell r="J34">
            <v>33000</v>
          </cell>
          <cell r="Y34">
            <v>82500</v>
          </cell>
          <cell r="AD34">
            <v>50250</v>
          </cell>
          <cell r="AI34">
            <v>13000</v>
          </cell>
          <cell r="AN34">
            <v>6800</v>
          </cell>
          <cell r="AS34">
            <v>32000</v>
          </cell>
          <cell r="AW34">
            <v>96034</v>
          </cell>
        </row>
        <row r="35">
          <cell r="E35">
            <v>0</v>
          </cell>
          <cell r="J35">
            <v>1560</v>
          </cell>
          <cell r="Y35">
            <v>780</v>
          </cell>
          <cell r="AD35">
            <v>720</v>
          </cell>
          <cell r="AI35">
            <v>175500</v>
          </cell>
          <cell r="AN35">
            <v>36428</v>
          </cell>
          <cell r="AS35">
            <v>180750</v>
          </cell>
          <cell r="AW35">
            <v>60808</v>
          </cell>
        </row>
        <row r="36">
          <cell r="E36">
            <v>12500</v>
          </cell>
          <cell r="J36">
            <v>32500</v>
          </cell>
          <cell r="Y36">
            <v>104500</v>
          </cell>
          <cell r="AD36">
            <v>84500</v>
          </cell>
          <cell r="AI36">
            <v>40300</v>
          </cell>
          <cell r="AN36">
            <v>13000</v>
          </cell>
          <cell r="AS36">
            <v>10000</v>
          </cell>
        </row>
        <row r="37">
          <cell r="E37" t="str">
            <v>-</v>
          </cell>
          <cell r="J37">
            <v>6500</v>
          </cell>
          <cell r="Y37">
            <v>9400</v>
          </cell>
          <cell r="AD37">
            <v>10200</v>
          </cell>
          <cell r="AI37">
            <v>560</v>
          </cell>
          <cell r="AN37">
            <v>182000</v>
          </cell>
          <cell r="AS37">
            <v>29412</v>
          </cell>
        </row>
        <row r="38">
          <cell r="E38">
            <v>150</v>
          </cell>
          <cell r="J38">
            <v>280</v>
          </cell>
          <cell r="Y38">
            <v>1080</v>
          </cell>
          <cell r="AD38">
            <v>1560</v>
          </cell>
          <cell r="AI38">
            <v>97287</v>
          </cell>
          <cell r="AN38">
            <v>59900</v>
          </cell>
          <cell r="AS38">
            <v>13000</v>
          </cell>
        </row>
        <row r="39">
          <cell r="J39">
            <v>20448</v>
          </cell>
          <cell r="Y39">
            <v>31886</v>
          </cell>
          <cell r="AD39">
            <v>37323</v>
          </cell>
          <cell r="AI39">
            <v>63993</v>
          </cell>
          <cell r="AN39">
            <v>750</v>
          </cell>
          <cell r="AS39">
            <v>53000</v>
          </cell>
        </row>
        <row r="40">
          <cell r="J40">
            <v>0</v>
          </cell>
          <cell r="AD40">
            <v>9471</v>
          </cell>
          <cell r="AI40">
            <v>118168</v>
          </cell>
          <cell r="AN40">
            <v>84700</v>
          </cell>
          <cell r="AS40">
            <v>181500</v>
          </cell>
        </row>
        <row r="41">
          <cell r="E41" t="str">
            <v>-</v>
          </cell>
          <cell r="J41">
            <v>36005</v>
          </cell>
          <cell r="Y41">
            <v>67375</v>
          </cell>
          <cell r="AD41">
            <v>48855</v>
          </cell>
          <cell r="AN41">
            <v>73588</v>
          </cell>
          <cell r="AS41">
            <v>58200</v>
          </cell>
        </row>
        <row r="42">
          <cell r="E42" t="str">
            <v>-</v>
          </cell>
          <cell r="J42">
            <v>22046</v>
          </cell>
          <cell r="Y42">
            <v>31672</v>
          </cell>
          <cell r="AD42">
            <v>4373</v>
          </cell>
          <cell r="AN42">
            <v>105178</v>
          </cell>
          <cell r="AS42">
            <v>1400</v>
          </cell>
        </row>
        <row r="43">
          <cell r="AS43">
            <v>104066</v>
          </cell>
        </row>
        <row r="44">
          <cell r="AS44">
            <v>62844</v>
          </cell>
        </row>
        <row r="45">
          <cell r="AS45">
            <v>76152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20E4-306F-48EE-802E-1D69D580140A}">
  <sheetPr>
    <tabColor rgb="FFFF0000"/>
  </sheetPr>
  <dimension ref="A1:T30"/>
  <sheetViews>
    <sheetView tabSelected="1" view="pageBreakPreview" zoomScaleNormal="100" zoomScaleSheetLayoutView="100" workbookViewId="0">
      <selection activeCell="D13" sqref="D13"/>
    </sheetView>
  </sheetViews>
  <sheetFormatPr defaultRowHeight="19.5"/>
  <cols>
    <col min="1" max="1" width="14.625" style="3" customWidth="1"/>
    <col min="2" max="5" width="23" style="3" customWidth="1"/>
    <col min="6" max="7" width="20.625" style="3" customWidth="1"/>
    <col min="8" max="8" width="20.625" style="2" customWidth="1"/>
    <col min="9" max="10" width="20.625" style="1" customWidth="1"/>
    <col min="11" max="11" width="22" style="1" customWidth="1"/>
    <col min="12" max="12" width="20.625" style="1" customWidth="1"/>
    <col min="13" max="13" width="20.875" style="1" customWidth="1"/>
    <col min="14" max="17" width="9" style="1"/>
    <col min="18" max="18" width="20.625" style="1" customWidth="1"/>
    <col min="19" max="16384" width="9" style="1"/>
  </cols>
  <sheetData>
    <row r="1" spans="1:20" ht="25.5">
      <c r="A1" s="119" t="s">
        <v>35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20" ht="20.25" customHeight="1">
      <c r="A2" s="116" t="s">
        <v>34</v>
      </c>
      <c r="B2" s="116"/>
      <c r="C2" s="31"/>
      <c r="D2" s="31"/>
      <c r="E2" s="31"/>
      <c r="F2" s="36"/>
      <c r="G2" s="35"/>
      <c r="H2" s="35"/>
      <c r="I2" s="35"/>
      <c r="J2" s="35"/>
    </row>
    <row r="3" spans="1:20" ht="20.25" customHeight="1" thickBot="1">
      <c r="A3" s="117" t="s">
        <v>33</v>
      </c>
      <c r="B3" s="118"/>
      <c r="C3" s="28" t="s">
        <v>19</v>
      </c>
      <c r="D3" s="28" t="s">
        <v>18</v>
      </c>
      <c r="E3" s="28" t="s">
        <v>17</v>
      </c>
      <c r="F3" s="27" t="s">
        <v>16</v>
      </c>
      <c r="G3" s="26" t="s">
        <v>15</v>
      </c>
      <c r="H3" s="26" t="s">
        <v>14</v>
      </c>
      <c r="I3" s="26" t="s">
        <v>13</v>
      </c>
      <c r="J3" s="26" t="s">
        <v>12</v>
      </c>
    </row>
    <row r="4" spans="1:20" ht="20.25" customHeight="1" thickTop="1">
      <c r="A4" s="120" t="s">
        <v>32</v>
      </c>
      <c r="B4" s="121"/>
      <c r="C4" s="40">
        <v>0</v>
      </c>
      <c r="D4" s="41">
        <v>30968170</v>
      </c>
      <c r="E4" s="41">
        <v>42199913</v>
      </c>
      <c r="F4" s="42">
        <v>43168413</v>
      </c>
      <c r="G4" s="43">
        <v>41555160</v>
      </c>
      <c r="H4" s="43">
        <v>41259510</v>
      </c>
      <c r="I4" s="43">
        <v>41259880</v>
      </c>
      <c r="J4" s="43">
        <v>41538550</v>
      </c>
    </row>
    <row r="5" spans="1:20" ht="20.25" customHeight="1">
      <c r="A5" s="122" t="s">
        <v>31</v>
      </c>
      <c r="B5" s="34" t="s">
        <v>30</v>
      </c>
      <c r="C5" s="44">
        <v>0</v>
      </c>
      <c r="D5" s="45">
        <v>2209920</v>
      </c>
      <c r="E5" s="45">
        <v>4187100</v>
      </c>
      <c r="F5" s="46">
        <v>3006240</v>
      </c>
      <c r="G5" s="47">
        <v>9357660</v>
      </c>
      <c r="H5" s="47">
        <v>9981840</v>
      </c>
      <c r="I5" s="47">
        <v>8733240</v>
      </c>
      <c r="J5" s="47">
        <v>9593820</v>
      </c>
    </row>
    <row r="6" spans="1:20" ht="20.25" customHeight="1">
      <c r="A6" s="123"/>
      <c r="B6" s="37" t="s">
        <v>29</v>
      </c>
      <c r="C6" s="48">
        <v>2941320</v>
      </c>
      <c r="D6" s="49">
        <v>3221080</v>
      </c>
      <c r="E6" s="49">
        <v>2971230</v>
      </c>
      <c r="F6" s="50">
        <v>2086080</v>
      </c>
      <c r="G6" s="50">
        <v>4278720</v>
      </c>
      <c r="H6" s="50">
        <v>4380370</v>
      </c>
      <c r="I6" s="50">
        <v>3861995</v>
      </c>
      <c r="J6" s="50">
        <v>3687500</v>
      </c>
    </row>
    <row r="7" spans="1:20" ht="20.25" customHeight="1">
      <c r="A7" s="111"/>
      <c r="B7" s="32" t="s">
        <v>36</v>
      </c>
      <c r="C7" s="51">
        <v>2570</v>
      </c>
      <c r="D7" s="52">
        <v>19570</v>
      </c>
      <c r="E7" s="52">
        <v>20600</v>
      </c>
      <c r="F7" s="53">
        <v>22660</v>
      </c>
      <c r="G7" s="53">
        <v>18940</v>
      </c>
      <c r="H7" s="53">
        <v>28560</v>
      </c>
      <c r="I7" s="53">
        <v>8670</v>
      </c>
      <c r="J7" s="53">
        <v>1020</v>
      </c>
    </row>
    <row r="8" spans="1:20" ht="20.25" customHeight="1">
      <c r="A8" s="123" t="s">
        <v>28</v>
      </c>
      <c r="B8" s="124"/>
      <c r="C8" s="54">
        <v>2943890</v>
      </c>
      <c r="D8" s="55">
        <v>5450570</v>
      </c>
      <c r="E8" s="55">
        <v>7178930</v>
      </c>
      <c r="F8" s="55">
        <v>5114980</v>
      </c>
      <c r="G8" s="55">
        <v>13655320</v>
      </c>
      <c r="H8" s="55">
        <v>14390770</v>
      </c>
      <c r="I8" s="55">
        <v>12603905</v>
      </c>
      <c r="J8" s="55">
        <v>13282340</v>
      </c>
    </row>
    <row r="9" spans="1:20" ht="20.25" customHeight="1">
      <c r="A9" s="109" t="s">
        <v>27</v>
      </c>
      <c r="B9" s="33" t="s">
        <v>26</v>
      </c>
      <c r="C9" s="56">
        <v>0</v>
      </c>
      <c r="D9" s="57">
        <v>784740</v>
      </c>
      <c r="E9" s="57">
        <v>1711545</v>
      </c>
      <c r="F9" s="58">
        <v>1032154</v>
      </c>
      <c r="G9" s="59">
        <v>2632608</v>
      </c>
      <c r="H9" s="59">
        <v>3090290</v>
      </c>
      <c r="I9" s="59">
        <v>2930810</v>
      </c>
      <c r="J9" s="59">
        <v>2311750</v>
      </c>
    </row>
    <row r="10" spans="1:20" ht="20.25" customHeight="1">
      <c r="A10" s="110"/>
      <c r="B10" s="32" t="s">
        <v>25</v>
      </c>
      <c r="C10" s="60">
        <v>12650</v>
      </c>
      <c r="D10" s="52">
        <v>478314</v>
      </c>
      <c r="E10" s="52">
        <v>1019746</v>
      </c>
      <c r="F10" s="61">
        <v>992208</v>
      </c>
      <c r="G10" s="53">
        <v>2012570</v>
      </c>
      <c r="H10" s="53">
        <v>2697374</v>
      </c>
      <c r="I10" s="53">
        <v>2283012</v>
      </c>
      <c r="J10" s="53">
        <v>2478113</v>
      </c>
    </row>
    <row r="11" spans="1:20" ht="20.25" customHeight="1">
      <c r="A11" s="111" t="s">
        <v>24</v>
      </c>
      <c r="B11" s="112"/>
      <c r="C11" s="62">
        <v>12650</v>
      </c>
      <c r="D11" s="63">
        <v>1263054</v>
      </c>
      <c r="E11" s="63">
        <v>2731291</v>
      </c>
      <c r="F11" s="64">
        <v>2024362</v>
      </c>
      <c r="G11" s="65">
        <v>4645178</v>
      </c>
      <c r="H11" s="65">
        <v>5787664</v>
      </c>
      <c r="I11" s="65">
        <v>5213822</v>
      </c>
      <c r="J11" s="65">
        <v>4789863</v>
      </c>
    </row>
    <row r="12" spans="1:20" ht="20.25" customHeight="1">
      <c r="A12" s="113" t="s">
        <v>23</v>
      </c>
      <c r="B12" s="114"/>
      <c r="C12" s="66">
        <v>2956540</v>
      </c>
      <c r="D12" s="66">
        <v>6713624</v>
      </c>
      <c r="E12" s="66">
        <v>9910221</v>
      </c>
      <c r="F12" s="66">
        <v>7139342</v>
      </c>
      <c r="G12" s="66">
        <v>18300498</v>
      </c>
      <c r="H12" s="66">
        <v>20178434</v>
      </c>
      <c r="I12" s="66">
        <v>17817727</v>
      </c>
      <c r="J12" s="66">
        <v>18072203</v>
      </c>
      <c r="K12" s="29"/>
      <c r="L12" s="3"/>
      <c r="M12" s="3"/>
      <c r="N12" s="3"/>
      <c r="O12" s="3"/>
      <c r="P12" s="29"/>
      <c r="Q12" s="3"/>
      <c r="R12" s="3"/>
      <c r="S12" s="3"/>
      <c r="T12" s="3"/>
    </row>
    <row r="13" spans="1:20" ht="20.25" customHeight="1">
      <c r="A13" s="13"/>
      <c r="B13" s="13"/>
      <c r="C13" s="67"/>
      <c r="D13" s="67"/>
      <c r="E13" s="67"/>
      <c r="F13" s="68"/>
      <c r="G13" s="68"/>
      <c r="H13" s="68"/>
      <c r="I13" s="68"/>
      <c r="J13" s="68"/>
    </row>
    <row r="14" spans="1:20" ht="20.25" customHeight="1">
      <c r="A14" s="100" t="s">
        <v>22</v>
      </c>
      <c r="B14" s="115"/>
      <c r="C14" s="69">
        <v>2956540</v>
      </c>
      <c r="D14" s="55">
        <v>37681794</v>
      </c>
      <c r="E14" s="69">
        <v>52110134</v>
      </c>
      <c r="F14" s="70">
        <v>50307755</v>
      </c>
      <c r="G14" s="71">
        <v>59855658</v>
      </c>
      <c r="H14" s="71">
        <v>61437944</v>
      </c>
      <c r="I14" s="71">
        <v>59077607</v>
      </c>
      <c r="J14" s="71">
        <v>59610753</v>
      </c>
      <c r="K14" s="29"/>
      <c r="L14" s="3"/>
      <c r="M14" s="3"/>
      <c r="N14" s="3"/>
      <c r="O14" s="3"/>
      <c r="P14" s="29"/>
      <c r="Q14" s="3"/>
      <c r="R14" s="3"/>
      <c r="S14" s="3"/>
      <c r="T14" s="3"/>
    </row>
    <row r="15" spans="1:20" ht="20.25" customHeight="1">
      <c r="C15" s="72"/>
      <c r="D15" s="72"/>
      <c r="E15" s="72"/>
      <c r="F15" s="73"/>
      <c r="G15" s="73"/>
      <c r="H15" s="73"/>
      <c r="I15" s="73"/>
      <c r="J15" s="73"/>
      <c r="K15" s="29"/>
      <c r="L15" s="3"/>
      <c r="M15" s="3"/>
      <c r="N15" s="3"/>
      <c r="O15" s="3"/>
      <c r="P15" s="29"/>
      <c r="Q15" s="3"/>
      <c r="R15" s="3"/>
      <c r="S15" s="3"/>
      <c r="T15" s="3"/>
    </row>
    <row r="16" spans="1:20" ht="20.25" customHeight="1">
      <c r="A16" s="116" t="s">
        <v>21</v>
      </c>
      <c r="B16" s="116"/>
      <c r="C16" s="74"/>
      <c r="D16" s="74"/>
      <c r="E16" s="74"/>
      <c r="F16" s="72"/>
      <c r="G16" s="72"/>
      <c r="H16" s="73"/>
      <c r="I16" s="73"/>
      <c r="J16" s="73"/>
      <c r="K16" s="30"/>
      <c r="L16" s="30"/>
      <c r="M16" s="29"/>
      <c r="N16" s="3"/>
      <c r="O16" s="3"/>
      <c r="P16" s="3"/>
      <c r="Q16" s="3"/>
      <c r="R16" s="29"/>
      <c r="S16" s="3"/>
      <c r="T16" s="3"/>
    </row>
    <row r="17" spans="1:13" ht="20.25" customHeight="1" thickBot="1">
      <c r="A17" s="117" t="s">
        <v>20</v>
      </c>
      <c r="B17" s="118"/>
      <c r="C17" s="75" t="s">
        <v>19</v>
      </c>
      <c r="D17" s="75" t="s">
        <v>18</v>
      </c>
      <c r="E17" s="75" t="s">
        <v>17</v>
      </c>
      <c r="F17" s="76" t="s">
        <v>39</v>
      </c>
      <c r="G17" s="77" t="s">
        <v>15</v>
      </c>
      <c r="H17" s="77" t="s">
        <v>14</v>
      </c>
      <c r="I17" s="77" t="s">
        <v>13</v>
      </c>
      <c r="J17" s="77" t="s">
        <v>40</v>
      </c>
    </row>
    <row r="18" spans="1:13" ht="20.25" customHeight="1" thickTop="1">
      <c r="A18" s="25" t="s">
        <v>11</v>
      </c>
      <c r="B18" s="24" t="s">
        <v>10</v>
      </c>
      <c r="C18" s="23">
        <v>11038500</v>
      </c>
      <c r="D18" s="22">
        <v>24546111</v>
      </c>
      <c r="E18" s="22">
        <v>25744627</v>
      </c>
      <c r="F18" s="46">
        <v>24098988</v>
      </c>
      <c r="G18" s="47">
        <v>24951677</v>
      </c>
      <c r="H18" s="47">
        <v>25212988</v>
      </c>
      <c r="I18" s="47">
        <v>25579095</v>
      </c>
      <c r="J18" s="47">
        <v>25327239</v>
      </c>
    </row>
    <row r="19" spans="1:13" ht="20.25" customHeight="1">
      <c r="A19" s="39" t="s">
        <v>9</v>
      </c>
      <c r="B19" s="21" t="s">
        <v>37</v>
      </c>
      <c r="C19" s="20">
        <v>5108436</v>
      </c>
      <c r="D19" s="19">
        <v>12655415</v>
      </c>
      <c r="E19" s="19">
        <v>10890660</v>
      </c>
      <c r="F19" s="78">
        <v>15840706</v>
      </c>
      <c r="G19" s="50">
        <v>17753833</v>
      </c>
      <c r="H19" s="50">
        <v>19263128</v>
      </c>
      <c r="I19" s="50">
        <v>16699852</v>
      </c>
      <c r="J19" s="50">
        <v>14976734</v>
      </c>
    </row>
    <row r="20" spans="1:13" ht="20.25" customHeight="1">
      <c r="A20" s="38" t="s">
        <v>8</v>
      </c>
      <c r="B20" s="15" t="s">
        <v>38</v>
      </c>
      <c r="C20" s="7">
        <v>2448233</v>
      </c>
      <c r="D20" s="6">
        <v>8257772</v>
      </c>
      <c r="E20" s="6">
        <v>10570667</v>
      </c>
      <c r="F20" s="61">
        <v>12027769</v>
      </c>
      <c r="G20" s="53">
        <v>12418071</v>
      </c>
      <c r="H20" s="53">
        <v>13965716</v>
      </c>
      <c r="I20" s="53">
        <v>12448272</v>
      </c>
      <c r="J20" s="53">
        <v>11485532</v>
      </c>
    </row>
    <row r="21" spans="1:13" ht="20.25" customHeight="1">
      <c r="A21" s="18" t="s">
        <v>7</v>
      </c>
      <c r="B21" s="17" t="s">
        <v>6</v>
      </c>
      <c r="C21" s="9">
        <v>60000</v>
      </c>
      <c r="D21" s="8">
        <v>540278</v>
      </c>
      <c r="E21" s="8">
        <v>841280</v>
      </c>
      <c r="F21" s="79">
        <v>365440</v>
      </c>
      <c r="G21" s="80">
        <v>1158890</v>
      </c>
      <c r="H21" s="80">
        <v>1439670</v>
      </c>
      <c r="I21" s="80">
        <v>1501317</v>
      </c>
      <c r="J21" s="80">
        <v>1244846</v>
      </c>
    </row>
    <row r="22" spans="1:13" ht="20.25" customHeight="1">
      <c r="A22" s="16" t="s">
        <v>5</v>
      </c>
      <c r="B22" s="15" t="s">
        <v>4</v>
      </c>
      <c r="C22" s="7">
        <v>0</v>
      </c>
      <c r="D22" s="6">
        <v>2842631</v>
      </c>
      <c r="E22" s="6">
        <v>5769809</v>
      </c>
      <c r="F22" s="81">
        <v>6542798</v>
      </c>
      <c r="G22" s="82">
        <v>6342042</v>
      </c>
      <c r="H22" s="82">
        <v>6568858</v>
      </c>
      <c r="I22" s="82">
        <v>10174065</v>
      </c>
      <c r="J22" s="82">
        <v>5235193</v>
      </c>
    </row>
    <row r="23" spans="1:13" ht="20.25" customHeight="1">
      <c r="A23" s="10"/>
      <c r="B23" s="10"/>
      <c r="C23" s="14"/>
      <c r="D23" s="14"/>
      <c r="E23" s="14"/>
      <c r="F23" s="83"/>
      <c r="G23" s="83"/>
      <c r="H23" s="83"/>
      <c r="I23" s="83"/>
      <c r="J23" s="83"/>
    </row>
    <row r="24" spans="1:13" ht="20.25" customHeight="1">
      <c r="A24" s="100" t="s">
        <v>2</v>
      </c>
      <c r="B24" s="101"/>
      <c r="C24" s="12">
        <v>18655169</v>
      </c>
      <c r="D24" s="11">
        <v>48842207</v>
      </c>
      <c r="E24" s="11">
        <v>53817043</v>
      </c>
      <c r="F24" s="84">
        <v>58875701</v>
      </c>
      <c r="G24" s="85">
        <v>62624513</v>
      </c>
      <c r="H24" s="85">
        <v>66450360</v>
      </c>
      <c r="I24" s="85">
        <v>66402601</v>
      </c>
      <c r="J24" s="85">
        <v>58269544</v>
      </c>
    </row>
    <row r="25" spans="1:13" ht="20.25" customHeight="1">
      <c r="A25" s="10"/>
      <c r="B25" s="13"/>
      <c r="C25" s="99"/>
      <c r="D25" s="99"/>
      <c r="E25" s="99"/>
      <c r="F25" s="86"/>
      <c r="G25" s="83"/>
      <c r="H25" s="83"/>
      <c r="I25" s="83"/>
      <c r="J25" s="83"/>
    </row>
    <row r="26" spans="1:13" ht="20.25" customHeight="1">
      <c r="A26" s="102" t="s">
        <v>3</v>
      </c>
      <c r="B26" s="103"/>
      <c r="C26" s="9">
        <v>2956540</v>
      </c>
      <c r="D26" s="8">
        <v>37681794</v>
      </c>
      <c r="E26" s="8">
        <v>52110134</v>
      </c>
      <c r="F26" s="87">
        <v>50307755</v>
      </c>
      <c r="G26" s="88">
        <v>59855658</v>
      </c>
      <c r="H26" s="88">
        <v>61437944</v>
      </c>
      <c r="I26" s="88">
        <v>59077607</v>
      </c>
      <c r="J26" s="88">
        <v>59610753</v>
      </c>
    </row>
    <row r="27" spans="1:13" ht="20.25" customHeight="1">
      <c r="A27" s="104" t="s">
        <v>2</v>
      </c>
      <c r="B27" s="105"/>
      <c r="C27" s="7">
        <v>18655169</v>
      </c>
      <c r="D27" s="6">
        <v>48842207</v>
      </c>
      <c r="E27" s="6">
        <v>53817043</v>
      </c>
      <c r="F27" s="89">
        <v>58875701</v>
      </c>
      <c r="G27" s="90">
        <v>62624513</v>
      </c>
      <c r="H27" s="90">
        <v>66450360</v>
      </c>
      <c r="I27" s="90">
        <v>66402601</v>
      </c>
      <c r="J27" s="90">
        <v>58269544</v>
      </c>
    </row>
    <row r="28" spans="1:13" ht="20.25" customHeight="1">
      <c r="A28" s="106" t="s">
        <v>1</v>
      </c>
      <c r="B28" s="107"/>
      <c r="C28" s="91">
        <v>-15698629</v>
      </c>
      <c r="D28" s="92">
        <v>-11160413</v>
      </c>
      <c r="E28" s="92">
        <v>-1706909</v>
      </c>
      <c r="F28" s="93">
        <v>-8567946</v>
      </c>
      <c r="G28" s="94">
        <v>-2768855</v>
      </c>
      <c r="H28" s="94">
        <v>-5012416</v>
      </c>
      <c r="I28" s="94">
        <v>-7324994</v>
      </c>
      <c r="J28" s="94">
        <v>1341209</v>
      </c>
      <c r="K28" s="3"/>
      <c r="L28" s="3"/>
      <c r="M28" s="5"/>
    </row>
    <row r="29" spans="1:13" ht="20.25" customHeight="1">
      <c r="A29" s="4"/>
      <c r="B29" s="4"/>
      <c r="C29" s="95"/>
      <c r="D29" s="95"/>
      <c r="E29" s="95"/>
      <c r="F29" s="96"/>
      <c r="G29" s="96"/>
      <c r="H29" s="97"/>
      <c r="I29" s="96"/>
      <c r="J29" s="98"/>
    </row>
    <row r="30" spans="1:13">
      <c r="A30" s="108" t="s">
        <v>0</v>
      </c>
      <c r="B30" s="108"/>
      <c r="C30" s="96">
        <v>-15698629</v>
      </c>
      <c r="D30" s="96">
        <v>-42128583</v>
      </c>
      <c r="E30" s="96">
        <v>-43906822</v>
      </c>
      <c r="F30" s="96">
        <v>-51736359</v>
      </c>
      <c r="G30" s="96">
        <v>-44324015</v>
      </c>
      <c r="H30" s="96">
        <v>-46271926</v>
      </c>
      <c r="I30" s="96">
        <v>-48584874</v>
      </c>
      <c r="J30" s="96">
        <v>-40197341</v>
      </c>
    </row>
  </sheetData>
  <mergeCells count="17">
    <mergeCell ref="A17:B17"/>
    <mergeCell ref="A1:J1"/>
    <mergeCell ref="A2:B2"/>
    <mergeCell ref="A3:B3"/>
    <mergeCell ref="A4:B4"/>
    <mergeCell ref="A5:A7"/>
    <mergeCell ref="A8:B8"/>
    <mergeCell ref="A9:A10"/>
    <mergeCell ref="A11:B11"/>
    <mergeCell ref="A12:B12"/>
    <mergeCell ref="A14:B14"/>
    <mergeCell ref="A16:B16"/>
    <mergeCell ref="A24:B24"/>
    <mergeCell ref="A26:B26"/>
    <mergeCell ref="A27:B27"/>
    <mergeCell ref="A28:B28"/>
    <mergeCell ref="A30:B30"/>
  </mergeCells>
  <phoneticPr fontId="3"/>
  <printOptions horizontalCentered="1"/>
  <pageMargins left="0.51181102362204722" right="0.31496062992125984" top="0.39370078740157483" bottom="0.3937007874015748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B4C7-C470-4499-AC20-A90E3ACF066C}">
  <dimension ref="A1:T30"/>
  <sheetViews>
    <sheetView view="pageBreakPreview" zoomScaleNormal="100" zoomScaleSheetLayoutView="100" workbookViewId="0">
      <selection activeCell="F6" sqref="F6:F7"/>
    </sheetView>
  </sheetViews>
  <sheetFormatPr defaultRowHeight="19.5"/>
  <cols>
    <col min="1" max="1" width="14.625" style="3" customWidth="1"/>
    <col min="2" max="5" width="23" style="3" customWidth="1"/>
    <col min="6" max="7" width="20.625" style="3" customWidth="1"/>
    <col min="8" max="8" width="20.625" style="2" customWidth="1"/>
    <col min="9" max="10" width="20.625" style="1" customWidth="1"/>
    <col min="11" max="11" width="22" style="1" customWidth="1"/>
    <col min="12" max="12" width="20.625" style="1" customWidth="1"/>
    <col min="13" max="13" width="20.875" style="1" customWidth="1"/>
    <col min="14" max="17" width="9" style="1"/>
    <col min="18" max="18" width="20.625" style="1" customWidth="1"/>
    <col min="19" max="16384" width="9" style="1"/>
  </cols>
  <sheetData>
    <row r="1" spans="1:20" ht="25.5">
      <c r="A1" s="119" t="s">
        <v>35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20" ht="20.25" customHeight="1">
      <c r="A2" s="116" t="s">
        <v>34</v>
      </c>
      <c r="B2" s="116"/>
      <c r="C2" s="31"/>
      <c r="D2" s="31"/>
      <c r="E2" s="31"/>
      <c r="F2" s="36"/>
      <c r="G2" s="35"/>
      <c r="H2" s="35"/>
      <c r="I2" s="35"/>
      <c r="J2" s="35"/>
    </row>
    <row r="3" spans="1:20" ht="20.25" customHeight="1" thickBot="1">
      <c r="A3" s="117" t="s">
        <v>33</v>
      </c>
      <c r="B3" s="118"/>
      <c r="C3" s="28" t="s">
        <v>19</v>
      </c>
      <c r="D3" s="28" t="s">
        <v>18</v>
      </c>
      <c r="E3" s="28" t="s">
        <v>17</v>
      </c>
      <c r="F3" s="27" t="s">
        <v>16</v>
      </c>
      <c r="G3" s="26" t="s">
        <v>15</v>
      </c>
      <c r="H3" s="26" t="s">
        <v>14</v>
      </c>
      <c r="I3" s="26" t="s">
        <v>13</v>
      </c>
      <c r="J3" s="26" t="s">
        <v>12</v>
      </c>
    </row>
    <row r="4" spans="1:20" ht="20.25" customHeight="1" thickTop="1">
      <c r="A4" s="120" t="s">
        <v>32</v>
      </c>
      <c r="B4" s="121"/>
      <c r="C4" s="40">
        <v>0</v>
      </c>
      <c r="D4" s="41">
        <v>30968170</v>
      </c>
      <c r="E4" s="41">
        <v>42199913</v>
      </c>
      <c r="F4" s="42">
        <v>43168413</v>
      </c>
      <c r="G4" s="43">
        <v>41555160</v>
      </c>
      <c r="H4" s="43">
        <v>41259510</v>
      </c>
      <c r="I4" s="43">
        <v>41259880</v>
      </c>
      <c r="J4" s="43">
        <v>41538550</v>
      </c>
    </row>
    <row r="5" spans="1:20" ht="20.25" customHeight="1">
      <c r="A5" s="122" t="s">
        <v>31</v>
      </c>
      <c r="B5" s="34" t="s">
        <v>30</v>
      </c>
      <c r="C5" s="44">
        <v>0</v>
      </c>
      <c r="D5" s="45">
        <f>SUM('[1]収支報告書（原本）'!$J$8:$J$9)</f>
        <v>2209920</v>
      </c>
      <c r="E5" s="45">
        <f>SUM('[1]収支報告書（原本）'!$Y$8:$Y$9)</f>
        <v>4187100</v>
      </c>
      <c r="F5" s="46">
        <f>SUM('[1]収支報告書（原本）'!$AD$8:$AD$9)</f>
        <v>3006240</v>
      </c>
      <c r="G5" s="47">
        <f>SUM('[1]収支報告書（原本）'!$AI$8:$AI$9)</f>
        <v>9357660</v>
      </c>
      <c r="H5" s="47">
        <f>SUM('[1]収支報告書（原本）'!$AN$8:$AN$9)</f>
        <v>9981840</v>
      </c>
      <c r="I5" s="47">
        <f>SUM('[1]収支報告書（原本）'!$AS$8:$AS$9)</f>
        <v>8733240</v>
      </c>
      <c r="J5" s="47">
        <f>SUM('[1]収支報告書（原本）'!$AW$8:$AW$9)</f>
        <v>9593820</v>
      </c>
    </row>
    <row r="6" spans="1:20" ht="20.25" customHeight="1">
      <c r="A6" s="123"/>
      <c r="B6" s="37" t="s">
        <v>29</v>
      </c>
      <c r="C6" s="48">
        <f>SUM('[1]収支報告書（原本）'!$E$10:$E$19)</f>
        <v>2941320</v>
      </c>
      <c r="D6" s="49">
        <f>SUM('[1]収支報告書（原本）'!$J$10:$J$19)</f>
        <v>3221080</v>
      </c>
      <c r="E6" s="49">
        <f>SUM('[1]収支報告書（原本）'!$Y$10:$Y$19)</f>
        <v>2971230</v>
      </c>
      <c r="F6" s="50">
        <f>SUM('[1]収支報告書（原本）'!$AD$10:$AD$19)</f>
        <v>2086080</v>
      </c>
      <c r="G6" s="50">
        <f>SUM('[1]収支報告書（原本）'!$AI$10:$AI$19)</f>
        <v>4278720</v>
      </c>
      <c r="H6" s="50">
        <f>SUM('[1]収支報告書（原本）'!$AN$10:$AN$19)</f>
        <v>4380370</v>
      </c>
      <c r="I6" s="50">
        <f>SUM('[1]収支報告書（原本）'!$AS$10:$AS$19)</f>
        <v>3861995</v>
      </c>
      <c r="J6" s="50">
        <f>SUM('[1]収支報告書（原本）'!$AW$10:$AW$19)</f>
        <v>3687500</v>
      </c>
    </row>
    <row r="7" spans="1:20" ht="20.25" customHeight="1">
      <c r="A7" s="111"/>
      <c r="B7" s="32" t="s">
        <v>36</v>
      </c>
      <c r="C7" s="51">
        <f>'[1]収支報告書（原本）'!$E$20</f>
        <v>2570</v>
      </c>
      <c r="D7" s="52">
        <f>'[1]収支報告書（原本）'!$J$20</f>
        <v>19570</v>
      </c>
      <c r="E7" s="52">
        <f>'[1]収支報告書（原本）'!$Y$20</f>
        <v>20600</v>
      </c>
      <c r="F7" s="53">
        <f>'[1]収支報告書（原本）'!$AD$20</f>
        <v>22660</v>
      </c>
      <c r="G7" s="53">
        <f>'[1]収支報告書（原本）'!$AI$20</f>
        <v>18940</v>
      </c>
      <c r="H7" s="53">
        <f>'[1]収支報告書（原本）'!$AN$20</f>
        <v>28560</v>
      </c>
      <c r="I7" s="53">
        <f>'[1]収支報告書（原本）'!$AS$20</f>
        <v>8670</v>
      </c>
      <c r="J7" s="53">
        <f>'[1]収支報告書（原本）'!$AW$20</f>
        <v>1020</v>
      </c>
    </row>
    <row r="8" spans="1:20" ht="20.25" customHeight="1">
      <c r="A8" s="123" t="s">
        <v>28</v>
      </c>
      <c r="B8" s="124"/>
      <c r="C8" s="54">
        <f t="shared" ref="C8:I8" si="0">SUM(C5:C7)</f>
        <v>2943890</v>
      </c>
      <c r="D8" s="55">
        <f t="shared" si="0"/>
        <v>5450570</v>
      </c>
      <c r="E8" s="55">
        <f t="shared" si="0"/>
        <v>7178930</v>
      </c>
      <c r="F8" s="55">
        <f t="shared" si="0"/>
        <v>5114980</v>
      </c>
      <c r="G8" s="55">
        <f t="shared" si="0"/>
        <v>13655320</v>
      </c>
      <c r="H8" s="55">
        <f t="shared" si="0"/>
        <v>14390770</v>
      </c>
      <c r="I8" s="55">
        <f t="shared" si="0"/>
        <v>12603905</v>
      </c>
      <c r="J8" s="55">
        <f t="shared" ref="J8" si="1">SUM(J5:J7)</f>
        <v>13282340</v>
      </c>
    </row>
    <row r="9" spans="1:20" ht="20.25" customHeight="1">
      <c r="A9" s="109" t="s">
        <v>27</v>
      </c>
      <c r="B9" s="33" t="s">
        <v>26</v>
      </c>
      <c r="C9" s="56">
        <v>0</v>
      </c>
      <c r="D9" s="57">
        <f>SUM('[1]収支報告書（原本）'!$J$22:$J$27)</f>
        <v>784740</v>
      </c>
      <c r="E9" s="57">
        <f>SUM('[1]収支報告書（原本）'!$Y$22:$Y$27)</f>
        <v>1711545</v>
      </c>
      <c r="F9" s="58">
        <f>SUM('[1]収支報告書（原本）'!$AD$22:$AD$27)</f>
        <v>1032154</v>
      </c>
      <c r="G9" s="59">
        <f>SUM('[1]収支報告書（原本）'!$AI$22:$AI$25)</f>
        <v>2632608</v>
      </c>
      <c r="H9" s="59">
        <f>SUM('[1]収支報告書（原本）'!$AN$22:$AN$26)</f>
        <v>3090290</v>
      </c>
      <c r="I9" s="59">
        <f>SUM('[1]収支報告書（原本）'!$AS$22:$AS$28)</f>
        <v>2930810</v>
      </c>
      <c r="J9" s="59">
        <f>SUM('[1]収支報告書（原本）'!$AW$22:$AW$24)</f>
        <v>2311750</v>
      </c>
    </row>
    <row r="10" spans="1:20" ht="20.25" customHeight="1">
      <c r="A10" s="110"/>
      <c r="B10" s="32" t="s">
        <v>25</v>
      </c>
      <c r="C10" s="60">
        <f>SUM('[1]収支報告書（原本）'!$E$28:$E$42)</f>
        <v>12650</v>
      </c>
      <c r="D10" s="52">
        <f>SUM('[1]収支報告書（原本）'!$J$28:$J$42)</f>
        <v>478314</v>
      </c>
      <c r="E10" s="52">
        <f>SUM('[1]収支報告書（原本）'!$Y$28:$Y$42)</f>
        <v>1019746</v>
      </c>
      <c r="F10" s="61">
        <f>SUM('[1]収支報告書（原本）'!$AD$28:$AD$42)</f>
        <v>992208</v>
      </c>
      <c r="G10" s="53">
        <f>SUM('[1]収支報告書（原本）'!$AI$26:$AI$40)</f>
        <v>2012570</v>
      </c>
      <c r="H10" s="53">
        <f>SUM('[1]収支報告書（原本）'!$AN$27:$AN$42)</f>
        <v>2697374</v>
      </c>
      <c r="I10" s="53">
        <f>SUM('[1]収支報告書（原本）'!$AS$29:$AS$45)</f>
        <v>2283012</v>
      </c>
      <c r="J10" s="53">
        <f>SUM('[1]収支報告書（原本）'!$AW$25:$AW$35)</f>
        <v>2478113</v>
      </c>
    </row>
    <row r="11" spans="1:20" ht="20.25" customHeight="1">
      <c r="A11" s="111" t="s">
        <v>24</v>
      </c>
      <c r="B11" s="112"/>
      <c r="C11" s="62">
        <f t="shared" ref="C11:J11" si="2">SUM(C9:C10)</f>
        <v>12650</v>
      </c>
      <c r="D11" s="63">
        <f t="shared" si="2"/>
        <v>1263054</v>
      </c>
      <c r="E11" s="63">
        <f t="shared" si="2"/>
        <v>2731291</v>
      </c>
      <c r="F11" s="64">
        <f t="shared" si="2"/>
        <v>2024362</v>
      </c>
      <c r="G11" s="65">
        <f t="shared" si="2"/>
        <v>4645178</v>
      </c>
      <c r="H11" s="65">
        <f t="shared" si="2"/>
        <v>5787664</v>
      </c>
      <c r="I11" s="65">
        <f t="shared" si="2"/>
        <v>5213822</v>
      </c>
      <c r="J11" s="65">
        <f t="shared" si="2"/>
        <v>4789863</v>
      </c>
    </row>
    <row r="12" spans="1:20" ht="20.25" customHeight="1">
      <c r="A12" s="113" t="s">
        <v>23</v>
      </c>
      <c r="B12" s="114"/>
      <c r="C12" s="66">
        <f t="shared" ref="C12:J12" si="3">C8+C11</f>
        <v>2956540</v>
      </c>
      <c r="D12" s="66">
        <f t="shared" si="3"/>
        <v>6713624</v>
      </c>
      <c r="E12" s="66">
        <f t="shared" si="3"/>
        <v>9910221</v>
      </c>
      <c r="F12" s="66">
        <f t="shared" si="3"/>
        <v>7139342</v>
      </c>
      <c r="G12" s="66">
        <f t="shared" si="3"/>
        <v>18300498</v>
      </c>
      <c r="H12" s="66">
        <f t="shared" si="3"/>
        <v>20178434</v>
      </c>
      <c r="I12" s="66">
        <f t="shared" si="3"/>
        <v>17817727</v>
      </c>
      <c r="J12" s="66">
        <f t="shared" si="3"/>
        <v>18072203</v>
      </c>
      <c r="K12" s="29"/>
      <c r="L12" s="3"/>
      <c r="M12" s="3"/>
      <c r="N12" s="3"/>
      <c r="O12" s="3"/>
      <c r="P12" s="29"/>
      <c r="Q12" s="3"/>
      <c r="R12" s="3"/>
      <c r="S12" s="3"/>
      <c r="T12" s="3"/>
    </row>
    <row r="13" spans="1:20" ht="20.25" customHeight="1">
      <c r="A13" s="13"/>
      <c r="B13" s="13"/>
      <c r="C13" s="67"/>
      <c r="D13" s="67"/>
      <c r="E13" s="67"/>
      <c r="F13" s="68"/>
      <c r="G13" s="68"/>
      <c r="H13" s="68"/>
      <c r="I13" s="68"/>
      <c r="J13" s="68"/>
    </row>
    <row r="14" spans="1:20" ht="20.25" customHeight="1">
      <c r="A14" s="100" t="s">
        <v>22</v>
      </c>
      <c r="B14" s="115"/>
      <c r="C14" s="69">
        <f t="shared" ref="C14:J14" si="4">C4+C8+C11</f>
        <v>2956540</v>
      </c>
      <c r="D14" s="55">
        <f t="shared" si="4"/>
        <v>37681794</v>
      </c>
      <c r="E14" s="69">
        <f t="shared" si="4"/>
        <v>52110134</v>
      </c>
      <c r="F14" s="70">
        <f t="shared" si="4"/>
        <v>50307755</v>
      </c>
      <c r="G14" s="71">
        <f t="shared" si="4"/>
        <v>59855658</v>
      </c>
      <c r="H14" s="71">
        <f t="shared" si="4"/>
        <v>61437944</v>
      </c>
      <c r="I14" s="71">
        <f t="shared" si="4"/>
        <v>59077607</v>
      </c>
      <c r="J14" s="71">
        <f t="shared" si="4"/>
        <v>59610753</v>
      </c>
      <c r="K14" s="29"/>
      <c r="L14" s="3"/>
      <c r="M14" s="3"/>
      <c r="N14" s="3"/>
      <c r="O14" s="3"/>
      <c r="P14" s="29"/>
      <c r="Q14" s="3"/>
      <c r="R14" s="3"/>
      <c r="S14" s="3"/>
      <c r="T14" s="3"/>
    </row>
    <row r="15" spans="1:20" ht="20.25" customHeight="1">
      <c r="C15" s="72"/>
      <c r="D15" s="72"/>
      <c r="E15" s="72"/>
      <c r="F15" s="73"/>
      <c r="G15" s="73"/>
      <c r="H15" s="73"/>
      <c r="I15" s="73"/>
      <c r="J15" s="73"/>
      <c r="K15" s="29"/>
      <c r="L15" s="3"/>
      <c r="M15" s="3"/>
      <c r="N15" s="3"/>
      <c r="O15" s="3"/>
      <c r="P15" s="29"/>
      <c r="Q15" s="3"/>
      <c r="R15" s="3"/>
      <c r="S15" s="3"/>
      <c r="T15" s="3"/>
    </row>
    <row r="16" spans="1:20" ht="20.25" customHeight="1">
      <c r="A16" s="116" t="s">
        <v>21</v>
      </c>
      <c r="B16" s="116"/>
      <c r="C16" s="74"/>
      <c r="D16" s="74"/>
      <c r="E16" s="74"/>
      <c r="F16" s="72"/>
      <c r="G16" s="72"/>
      <c r="H16" s="73"/>
      <c r="I16" s="73"/>
      <c r="J16" s="73"/>
      <c r="K16" s="30"/>
      <c r="L16" s="30"/>
      <c r="M16" s="29"/>
      <c r="N16" s="3"/>
      <c r="O16" s="3"/>
      <c r="P16" s="3"/>
      <c r="Q16" s="3"/>
      <c r="R16" s="29"/>
      <c r="S16" s="3"/>
      <c r="T16" s="3"/>
    </row>
    <row r="17" spans="1:13" ht="20.25" customHeight="1" thickBot="1">
      <c r="A17" s="117" t="s">
        <v>20</v>
      </c>
      <c r="B17" s="118"/>
      <c r="C17" s="75" t="s">
        <v>19</v>
      </c>
      <c r="D17" s="75" t="s">
        <v>18</v>
      </c>
      <c r="E17" s="75" t="s">
        <v>17</v>
      </c>
      <c r="F17" s="76" t="s">
        <v>16</v>
      </c>
      <c r="G17" s="77" t="s">
        <v>15</v>
      </c>
      <c r="H17" s="77" t="s">
        <v>14</v>
      </c>
      <c r="I17" s="77" t="s">
        <v>13</v>
      </c>
      <c r="J17" s="77" t="s">
        <v>12</v>
      </c>
    </row>
    <row r="18" spans="1:13" ht="20.25" customHeight="1" thickTop="1">
      <c r="A18" s="25" t="s">
        <v>11</v>
      </c>
      <c r="B18" s="24" t="s">
        <v>10</v>
      </c>
      <c r="C18" s="23">
        <v>11038500</v>
      </c>
      <c r="D18" s="22">
        <f>19046111+5500000</f>
        <v>24546111</v>
      </c>
      <c r="E18" s="22">
        <v>25744627</v>
      </c>
      <c r="F18" s="46">
        <v>24098988</v>
      </c>
      <c r="G18" s="47">
        <v>24951677</v>
      </c>
      <c r="H18" s="47">
        <v>25212988</v>
      </c>
      <c r="I18" s="47">
        <v>25579095</v>
      </c>
      <c r="J18" s="47">
        <v>25327239</v>
      </c>
    </row>
    <row r="19" spans="1:13" ht="20.25" customHeight="1">
      <c r="A19" s="39" t="s">
        <v>9</v>
      </c>
      <c r="B19" s="21" t="s">
        <v>37</v>
      </c>
      <c r="C19" s="20">
        <v>5108436</v>
      </c>
      <c r="D19" s="19">
        <v>12655415</v>
      </c>
      <c r="E19" s="19">
        <v>10890660</v>
      </c>
      <c r="F19" s="78">
        <v>15840706</v>
      </c>
      <c r="G19" s="50">
        <v>17753833</v>
      </c>
      <c r="H19" s="50">
        <v>19263128</v>
      </c>
      <c r="I19" s="50">
        <v>16699852</v>
      </c>
      <c r="J19" s="50">
        <v>14976734</v>
      </c>
    </row>
    <row r="20" spans="1:13" ht="20.25" customHeight="1">
      <c r="A20" s="38" t="s">
        <v>8</v>
      </c>
      <c r="B20" s="15" t="s">
        <v>38</v>
      </c>
      <c r="C20" s="7">
        <v>2448233</v>
      </c>
      <c r="D20" s="6">
        <v>8257772</v>
      </c>
      <c r="E20" s="6">
        <v>10570667</v>
      </c>
      <c r="F20" s="61">
        <v>12027769</v>
      </c>
      <c r="G20" s="53">
        <v>12418071</v>
      </c>
      <c r="H20" s="53">
        <v>13965716</v>
      </c>
      <c r="I20" s="53">
        <v>12448272</v>
      </c>
      <c r="J20" s="53">
        <v>11485532</v>
      </c>
    </row>
    <row r="21" spans="1:13" ht="20.25" customHeight="1">
      <c r="A21" s="18" t="s">
        <v>7</v>
      </c>
      <c r="B21" s="17" t="s">
        <v>6</v>
      </c>
      <c r="C21" s="9">
        <v>60000</v>
      </c>
      <c r="D21" s="8">
        <v>540278</v>
      </c>
      <c r="E21" s="8">
        <v>841280</v>
      </c>
      <c r="F21" s="79">
        <v>365440</v>
      </c>
      <c r="G21" s="80">
        <v>1158890</v>
      </c>
      <c r="H21" s="80">
        <v>1439670</v>
      </c>
      <c r="I21" s="80">
        <v>1501317</v>
      </c>
      <c r="J21" s="80">
        <v>1244846</v>
      </c>
    </row>
    <row r="22" spans="1:13" ht="20.25" customHeight="1">
      <c r="A22" s="16" t="s">
        <v>5</v>
      </c>
      <c r="B22" s="15" t="s">
        <v>4</v>
      </c>
      <c r="C22" s="7">
        <v>0</v>
      </c>
      <c r="D22" s="6">
        <v>2842631</v>
      </c>
      <c r="E22" s="6">
        <v>5769809</v>
      </c>
      <c r="F22" s="81">
        <v>6542798</v>
      </c>
      <c r="G22" s="82">
        <v>6342042</v>
      </c>
      <c r="H22" s="82">
        <v>6568858</v>
      </c>
      <c r="I22" s="82">
        <v>10174065</v>
      </c>
      <c r="J22" s="82">
        <v>5235193</v>
      </c>
    </row>
    <row r="23" spans="1:13" ht="20.25" customHeight="1">
      <c r="A23" s="10"/>
      <c r="B23" s="10"/>
      <c r="C23" s="14"/>
      <c r="D23" s="14"/>
      <c r="E23" s="14"/>
      <c r="F23" s="83"/>
      <c r="G23" s="83"/>
      <c r="H23" s="83"/>
      <c r="I23" s="83"/>
      <c r="J23" s="83"/>
    </row>
    <row r="24" spans="1:13" ht="20.25" customHeight="1">
      <c r="A24" s="100" t="s">
        <v>2</v>
      </c>
      <c r="B24" s="101"/>
      <c r="C24" s="12">
        <f t="shared" ref="C24:J24" si="5">SUM(C18:C22)</f>
        <v>18655169</v>
      </c>
      <c r="D24" s="11">
        <f t="shared" si="5"/>
        <v>48842207</v>
      </c>
      <c r="E24" s="11">
        <f t="shared" si="5"/>
        <v>53817043</v>
      </c>
      <c r="F24" s="84">
        <f t="shared" si="5"/>
        <v>58875701</v>
      </c>
      <c r="G24" s="85">
        <f t="shared" si="5"/>
        <v>62624513</v>
      </c>
      <c r="H24" s="85">
        <f t="shared" si="5"/>
        <v>66450360</v>
      </c>
      <c r="I24" s="85">
        <f t="shared" si="5"/>
        <v>66402601</v>
      </c>
      <c r="J24" s="85">
        <f t="shared" si="5"/>
        <v>58269544</v>
      </c>
    </row>
    <row r="25" spans="1:13" ht="20.25" customHeight="1">
      <c r="A25" s="10"/>
      <c r="B25" s="13"/>
      <c r="C25" s="99"/>
      <c r="D25" s="99"/>
      <c r="E25" s="99"/>
      <c r="F25" s="86"/>
      <c r="G25" s="83"/>
      <c r="H25" s="83"/>
      <c r="I25" s="83"/>
      <c r="J25" s="83"/>
    </row>
    <row r="26" spans="1:13" ht="20.25" customHeight="1">
      <c r="A26" s="102" t="s">
        <v>3</v>
      </c>
      <c r="B26" s="103"/>
      <c r="C26" s="9">
        <f t="shared" ref="C26:J26" si="6">C14</f>
        <v>2956540</v>
      </c>
      <c r="D26" s="8">
        <f t="shared" si="6"/>
        <v>37681794</v>
      </c>
      <c r="E26" s="8">
        <f t="shared" si="6"/>
        <v>52110134</v>
      </c>
      <c r="F26" s="87">
        <f t="shared" si="6"/>
        <v>50307755</v>
      </c>
      <c r="G26" s="88">
        <f t="shared" si="6"/>
        <v>59855658</v>
      </c>
      <c r="H26" s="88">
        <f t="shared" si="6"/>
        <v>61437944</v>
      </c>
      <c r="I26" s="88">
        <f t="shared" si="6"/>
        <v>59077607</v>
      </c>
      <c r="J26" s="88">
        <f t="shared" si="6"/>
        <v>59610753</v>
      </c>
    </row>
    <row r="27" spans="1:13" ht="20.25" customHeight="1">
      <c r="A27" s="104" t="s">
        <v>2</v>
      </c>
      <c r="B27" s="105"/>
      <c r="C27" s="7">
        <f>C24</f>
        <v>18655169</v>
      </c>
      <c r="D27" s="6">
        <f>D24</f>
        <v>48842207</v>
      </c>
      <c r="E27" s="6">
        <f>E24</f>
        <v>53817043</v>
      </c>
      <c r="F27" s="89">
        <f>SUM(F18:F22)</f>
        <v>58875701</v>
      </c>
      <c r="G27" s="90">
        <f>SUM(G18:G22)</f>
        <v>62624513</v>
      </c>
      <c r="H27" s="90">
        <f>SUM(H18:H22)</f>
        <v>66450360</v>
      </c>
      <c r="I27" s="90">
        <f>SUM(I18:I22)</f>
        <v>66402601</v>
      </c>
      <c r="J27" s="90">
        <f>SUM(J18:J22)</f>
        <v>58269544</v>
      </c>
    </row>
    <row r="28" spans="1:13" ht="20.25" customHeight="1">
      <c r="A28" s="106" t="s">
        <v>1</v>
      </c>
      <c r="B28" s="107"/>
      <c r="C28" s="91">
        <f t="shared" ref="C28:J28" si="7">C26-C27</f>
        <v>-15698629</v>
      </c>
      <c r="D28" s="92">
        <f t="shared" si="7"/>
        <v>-11160413</v>
      </c>
      <c r="E28" s="92">
        <f t="shared" si="7"/>
        <v>-1706909</v>
      </c>
      <c r="F28" s="93">
        <f t="shared" si="7"/>
        <v>-8567946</v>
      </c>
      <c r="G28" s="94">
        <f t="shared" si="7"/>
        <v>-2768855</v>
      </c>
      <c r="H28" s="94">
        <f t="shared" si="7"/>
        <v>-5012416</v>
      </c>
      <c r="I28" s="94">
        <f t="shared" si="7"/>
        <v>-7324994</v>
      </c>
      <c r="J28" s="94">
        <f t="shared" si="7"/>
        <v>1341209</v>
      </c>
      <c r="K28" s="3"/>
      <c r="L28" s="3"/>
      <c r="M28" s="5"/>
    </row>
    <row r="29" spans="1:13" ht="20.25" customHeight="1">
      <c r="A29" s="4"/>
      <c r="B29" s="4"/>
      <c r="C29" s="95"/>
      <c r="D29" s="95"/>
      <c r="E29" s="95"/>
      <c r="F29" s="96"/>
      <c r="G29" s="96"/>
      <c r="H29" s="97"/>
      <c r="I29" s="96"/>
      <c r="J29" s="98"/>
    </row>
    <row r="30" spans="1:13">
      <c r="A30" s="108" t="s">
        <v>0</v>
      </c>
      <c r="B30" s="108"/>
      <c r="C30" s="96">
        <f t="shared" ref="C30:J30" si="8">C12-C24</f>
        <v>-15698629</v>
      </c>
      <c r="D30" s="96">
        <f t="shared" si="8"/>
        <v>-42128583</v>
      </c>
      <c r="E30" s="96">
        <f t="shared" si="8"/>
        <v>-43906822</v>
      </c>
      <c r="F30" s="96">
        <f t="shared" si="8"/>
        <v>-51736359</v>
      </c>
      <c r="G30" s="96">
        <f t="shared" si="8"/>
        <v>-44324015</v>
      </c>
      <c r="H30" s="96">
        <f t="shared" si="8"/>
        <v>-46271926</v>
      </c>
      <c r="I30" s="96">
        <f t="shared" si="8"/>
        <v>-48584874</v>
      </c>
      <c r="J30" s="96">
        <f t="shared" si="8"/>
        <v>-40197341</v>
      </c>
    </row>
  </sheetData>
  <mergeCells count="17">
    <mergeCell ref="A30:B30"/>
    <mergeCell ref="A12:B12"/>
    <mergeCell ref="A1:J1"/>
    <mergeCell ref="A2:B2"/>
    <mergeCell ref="A3:B3"/>
    <mergeCell ref="A4:B4"/>
    <mergeCell ref="A8:B8"/>
    <mergeCell ref="A24:B24"/>
    <mergeCell ref="A26:B26"/>
    <mergeCell ref="A5:A7"/>
    <mergeCell ref="A27:B27"/>
    <mergeCell ref="A28:B28"/>
    <mergeCell ref="A9:A10"/>
    <mergeCell ref="A11:B11"/>
    <mergeCell ref="A14:B14"/>
    <mergeCell ref="A16:B16"/>
    <mergeCell ref="A17:B17"/>
  </mergeCells>
  <phoneticPr fontId="3"/>
  <printOptions horizontalCentered="1"/>
  <pageMargins left="0.51181102362204722" right="0.31496062992125984" top="0.39370078740157483" bottom="0.3937007874015748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資料3経費の推移</vt:lpstr>
      <vt:lpstr>資料3経費の推移（一部数式あり）</vt:lpstr>
      <vt:lpstr>資料3経費の推移!Print_Area</vt:lpstr>
      <vt:lpstr>'資料3経費の推移（一部数式あり）'!Print_Area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白田祥子</dc:creator>
  <cp:lastModifiedBy>白田祥子</cp:lastModifiedBy>
  <cp:lastPrinted>2024-09-05T07:31:09Z</cp:lastPrinted>
  <dcterms:created xsi:type="dcterms:W3CDTF">2024-09-04T01:03:49Z</dcterms:created>
  <dcterms:modified xsi:type="dcterms:W3CDTF">2024-09-05T08:54:36Z</dcterms:modified>
</cp:coreProperties>
</file>