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450"/>
  </bookViews>
  <sheets>
    <sheet name="表紙" sheetId="13" r:id="rId1"/>
    <sheet name="(1)国保集団健診" sheetId="5" r:id="rId2"/>
    <sheet name="(2)集団健診" sheetId="11" r:id="rId3"/>
    <sheet name="(1)・(2)別紙_特定保健指導内訳表" sheetId="1" r:id="rId4"/>
    <sheet name="(4)女性特有のがん検診" sheetId="12" r:id="rId5"/>
  </sheets>
  <definedNames>
    <definedName name="_xlnm.Print_Area" localSheetId="4">'(4)女性特有のがん検診'!$A$1:$K$40</definedName>
    <definedName name="_xlnm.Print_Area" localSheetId="0">表紙!$A$1:$K$23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<sst xmlns="http://schemas.openxmlformats.org/spreadsheetml/2006/main" xmlns:r="http://schemas.openxmlformats.org/officeDocument/2006/relationships" count="154" uniqueCount="154">
  <si>
    <t>円</t>
    <rPh sb="0" eb="1">
      <t>エン</t>
    </rPh>
    <phoneticPr fontId="6"/>
  </si>
  <si>
    <t>　支払いについては、基本最終評価終了後に一括して支払うものとする。
　途中脱落等により終了した場合は、実施した支援分までの支払いとする。</t>
    <rPh sb="37" eb="39">
      <t>ダツラク</t>
    </rPh>
    <phoneticPr fontId="6"/>
  </si>
  <si>
    <t>特定保健指導業務
（特定保健指導継続支援分）</t>
    <rPh sb="0" eb="2">
      <t>とくてい</t>
    </rPh>
    <rPh sb="2" eb="4">
      <t>ほけん</t>
    </rPh>
    <rPh sb="4" eb="6">
      <t>しどう</t>
    </rPh>
    <rPh sb="6" eb="8">
      <t>ぎょうむ</t>
    </rPh>
    <rPh sb="10" eb="12">
      <t>とくてい</t>
    </rPh>
    <rPh sb="12" eb="14">
      <t>ほけん</t>
    </rPh>
    <rPh sb="14" eb="16">
      <t>しどう</t>
    </rPh>
    <rPh sb="16" eb="18">
      <t>けいぞく</t>
    </rPh>
    <rPh sb="18" eb="20">
      <t>しえん</t>
    </rPh>
    <rPh sb="20" eb="21">
      <t>ぶん</t>
    </rPh>
    <phoneticPr fontId="25" type="Hiragana"/>
  </si>
  <si>
    <t>(B）合計　　　①+②+③+⑥</t>
    <rPh sb="3" eb="5">
      <t>ゴウケイ</t>
    </rPh>
    <phoneticPr fontId="6"/>
  </si>
  <si>
    <t>帳票類作成</t>
    <rPh sb="0" eb="3">
      <t>ちょう</t>
    </rPh>
    <rPh sb="3" eb="5">
      <t>さくせい</t>
    </rPh>
    <phoneticPr fontId="25" type="Hiragana"/>
  </si>
  <si>
    <t>基本的な健診</t>
    <rPh sb="0" eb="3">
      <t>キホンテキ</t>
    </rPh>
    <rPh sb="4" eb="6">
      <t>ケンシン</t>
    </rPh>
    <phoneticPr fontId="6"/>
  </si>
  <si>
    <t>（単位：円）</t>
    <rPh sb="1" eb="3">
      <t>タンイ</t>
    </rPh>
    <rPh sb="4" eb="5">
      <t>エン</t>
    </rPh>
    <phoneticPr fontId="6"/>
  </si>
  <si>
    <t>(A）初回面談分割２回目</t>
  </si>
  <si>
    <t>（単位：円）</t>
  </si>
  <si>
    <t>特定保健指導※</t>
    <rPh sb="0" eb="2">
      <t>トクテイ</t>
    </rPh>
    <rPh sb="2" eb="4">
      <t>ホケン</t>
    </rPh>
    <rPh sb="4" eb="6">
      <t>シドウ</t>
    </rPh>
    <phoneticPr fontId="6"/>
  </si>
  <si>
    <t>骨粗しょう症検診</t>
    <rPh sb="0" eb="8">
      <t>コツソショウショウケンシン</t>
    </rPh>
    <phoneticPr fontId="6"/>
  </si>
  <si>
    <t>住所</t>
    <rPh sb="0" eb="2">
      <t>ジュウショ</t>
    </rPh>
    <phoneticPr fontId="6"/>
  </si>
  <si>
    <t>(A）・(B）・(C）共通</t>
  </si>
  <si>
    <t>胃がん検診</t>
    <rPh sb="0" eb="1">
      <t>い</t>
    </rPh>
    <rPh sb="3" eb="5">
      <t>けんしん</t>
    </rPh>
    <phoneticPr fontId="25" type="Hiragana"/>
  </si>
  <si>
    <t>(A）・(B）共通</t>
    <rPh sb="7" eb="9">
      <t>キョウツウ</t>
    </rPh>
    <phoneticPr fontId="6"/>
  </si>
  <si>
    <t>代表者氏名</t>
    <rPh sb="0" eb="3">
      <t>ダイヒョウシャ</t>
    </rPh>
    <rPh sb="3" eb="5">
      <t>シメイ</t>
    </rPh>
    <phoneticPr fontId="6"/>
  </si>
  <si>
    <t>HPV検査（30歳以上）</t>
    <rPh sb="10" eb="11">
      <t>ウエ</t>
    </rPh>
    <phoneticPr fontId="6"/>
  </si>
  <si>
    <t>国保特定健診</t>
    <rPh sb="0" eb="2">
      <t>こくほ</t>
    </rPh>
    <rPh sb="2" eb="4">
      <t>とくてい</t>
    </rPh>
    <rPh sb="4" eb="6">
      <t>けんしん</t>
    </rPh>
    <phoneticPr fontId="25" type="Hiragana"/>
  </si>
  <si>
    <t>喀痰細胞診検査　※対象者のみ</t>
  </si>
  <si>
    <t>胸部X線</t>
    <rPh sb="0" eb="2">
      <t>きょうぶ</t>
    </rPh>
    <rPh sb="3" eb="4">
      <t>せん</t>
    </rPh>
    <phoneticPr fontId="25" type="Hiragana"/>
  </si>
  <si>
    <t>HCV抗体検査</t>
    <rPh sb="3" eb="5">
      <t>こうたい</t>
    </rPh>
    <rPh sb="5" eb="7">
      <t>けんさ</t>
    </rPh>
    <phoneticPr fontId="25" type="Hiragana"/>
  </si>
  <si>
    <t>手紙</t>
    <rPh sb="0" eb="2">
      <t>テガミ</t>
    </rPh>
    <phoneticPr fontId="6"/>
  </si>
  <si>
    <t>実施機関名</t>
    <rPh sb="0" eb="5">
      <t>ジッシキカンメイ</t>
    </rPh>
    <phoneticPr fontId="6"/>
  </si>
  <si>
    <t>肺がん検診</t>
    <rPh sb="0" eb="1">
      <t>はい</t>
    </rPh>
    <rPh sb="3" eb="5">
      <t>けんしん</t>
    </rPh>
    <phoneticPr fontId="25" type="Hiragana"/>
  </si>
  <si>
    <t>(C）</t>
  </si>
  <si>
    <t>乳がん検診</t>
    <rPh sb="0" eb="1">
      <t>にゅう</t>
    </rPh>
    <rPh sb="3" eb="5">
      <t>けんしん</t>
    </rPh>
    <phoneticPr fontId="25" type="Hiragana"/>
  </si>
  <si>
    <t>がん検診・
その他検診</t>
    <rPh sb="2" eb="4">
      <t>ケンシン</t>
    </rPh>
    <rPh sb="9" eb="11">
      <t>ケンシン</t>
    </rPh>
    <phoneticPr fontId="6"/>
  </si>
  <si>
    <t>一方向</t>
    <rPh sb="0" eb="1">
      <t>1</t>
    </rPh>
    <rPh sb="1" eb="3">
      <t>ほうこう</t>
    </rPh>
    <phoneticPr fontId="25" type="Hiragana"/>
  </si>
  <si>
    <t>(C）初回面接（結果返却会時）</t>
    <rPh sb="3" eb="5">
      <t>ショカイ</t>
    </rPh>
    <rPh sb="5" eb="7">
      <t>メンセツ</t>
    </rPh>
    <rPh sb="8" eb="10">
      <t>ケッカ</t>
    </rPh>
    <rPh sb="10" eb="11">
      <t>ヘン</t>
    </rPh>
    <rPh sb="12" eb="13">
      <t>カイ</t>
    </rPh>
    <rPh sb="13" eb="14">
      <t>ジ</t>
    </rPh>
    <phoneticPr fontId="6"/>
  </si>
  <si>
    <t>二方向</t>
    <rPh sb="0" eb="1">
      <t>2</t>
    </rPh>
    <rPh sb="1" eb="3">
      <t>ほうこう</t>
    </rPh>
    <phoneticPr fontId="25" type="Hiragana"/>
  </si>
  <si>
    <t>前立腺がん検診</t>
    <rPh sb="0" eb="3">
      <t>ぜんりつせん</t>
    </rPh>
    <rPh sb="5" eb="7">
      <t>けんしん</t>
    </rPh>
    <phoneticPr fontId="25" type="Hiragana"/>
  </si>
  <si>
    <t>大腸がん検診</t>
    <rPh sb="0" eb="2">
      <t>だいちょう</t>
    </rPh>
    <rPh sb="4" eb="6">
      <t>けんしん</t>
    </rPh>
    <phoneticPr fontId="25" type="Hiragana"/>
  </si>
  <si>
    <t>肝炎ウイルス検診</t>
    <rPh sb="0" eb="2">
      <t>かんえん</t>
    </rPh>
    <rPh sb="6" eb="8">
      <t>けんしん</t>
    </rPh>
    <phoneticPr fontId="25" type="Hiragana"/>
  </si>
  <si>
    <t>総受診人数
（見込）</t>
    <rPh sb="0" eb="1">
      <t>ソウ</t>
    </rPh>
    <rPh sb="1" eb="3">
      <t>ジュシン</t>
    </rPh>
    <rPh sb="3" eb="5">
      <t>ニンズ</t>
    </rPh>
    <rPh sb="7" eb="9">
      <t>ミコ</t>
    </rPh>
    <phoneticPr fontId="6"/>
  </si>
  <si>
    <t>HBS抗原検査</t>
    <rPh sb="3" eb="5">
      <t>こうげん</t>
    </rPh>
    <rPh sb="5" eb="7">
      <t>けんさ</t>
    </rPh>
    <phoneticPr fontId="25" type="Hiragana"/>
  </si>
  <si>
    <t>HCV抗原検査</t>
    <rPh sb="3" eb="5">
      <t>こうげん</t>
    </rPh>
    <rPh sb="5" eb="7">
      <t>けんさ</t>
    </rPh>
    <phoneticPr fontId="25" type="Hiragana"/>
  </si>
  <si>
    <t>(A）合計</t>
    <rPh sb="3" eb="5">
      <t>ゴウケイ</t>
    </rPh>
    <phoneticPr fontId="6"/>
  </si>
  <si>
    <t>健診時分割実施人件費</t>
    <rPh sb="0" eb="3">
      <t>けんしんじ</t>
    </rPh>
    <rPh sb="3" eb="7">
      <t>ぶんか</t>
    </rPh>
    <rPh sb="7" eb="10">
      <t>じんけんひ</t>
    </rPh>
    <phoneticPr fontId="25" type="Hiragana"/>
  </si>
  <si>
    <t>二方向（無料クーポン券）</t>
    <rPh sb="0" eb="1">
      <t>2</t>
    </rPh>
    <rPh sb="1" eb="3">
      <t>ほうこう</t>
    </rPh>
    <rPh sb="4" eb="6">
      <t>むりょう</t>
    </rPh>
    <rPh sb="10" eb="11">
      <t>けん</t>
    </rPh>
    <phoneticPr fontId="25" type="Hiragana"/>
  </si>
  <si>
    <t>HCV核酸増幅検査</t>
    <rPh sb="3" eb="5">
      <t>かくさん</t>
    </rPh>
    <rPh sb="5" eb="7">
      <t>ぞうふく</t>
    </rPh>
    <rPh sb="7" eb="9">
      <t>けんさ</t>
    </rPh>
    <phoneticPr fontId="25" type="Hiragana"/>
  </si>
  <si>
    <t>支払条件</t>
  </si>
  <si>
    <t>業　種</t>
    <rPh sb="0" eb="1">
      <t>ギョウ</t>
    </rPh>
    <rPh sb="2" eb="3">
      <t>シュ</t>
    </rPh>
    <phoneticPr fontId="6"/>
  </si>
  <si>
    <t>単価（税抜）</t>
    <rPh sb="0" eb="2">
      <t>タンカ</t>
    </rPh>
    <rPh sb="3" eb="5">
      <t>ゼイヌキ</t>
    </rPh>
    <phoneticPr fontId="6"/>
  </si>
  <si>
    <t>肺がん（結核）検診</t>
    <rPh sb="0" eb="1">
      <t>はい</t>
    </rPh>
    <rPh sb="4" eb="6">
      <t>けっかく</t>
    </rPh>
    <rPh sb="7" eb="9">
      <t>けんしん</t>
    </rPh>
    <phoneticPr fontId="25" type="Hiragana"/>
  </si>
  <si>
    <t>④手紙A</t>
    <rPh sb="1" eb="3">
      <t>テガミ</t>
    </rPh>
    <phoneticPr fontId="6"/>
  </si>
  <si>
    <t>※この様式を参考に内訳書を作成すること。支援方法はこの限りでなくてもよい。</t>
    <rPh sb="3" eb="5">
      <t>ようしき</t>
    </rPh>
    <rPh sb="6" eb="8">
      <t>さんこう</t>
    </rPh>
    <rPh sb="9" eb="12">
      <t>うちわけしょ</t>
    </rPh>
    <rPh sb="13" eb="15">
      <t>さくせい</t>
    </rPh>
    <rPh sb="20" eb="22">
      <t>しえん</t>
    </rPh>
    <rPh sb="22" eb="24">
      <t>ほうほう</t>
    </rPh>
    <rPh sb="27" eb="28">
      <t>かぎ</t>
    </rPh>
    <phoneticPr fontId="25" type="Hiragana"/>
  </si>
  <si>
    <t>動機づけ支援</t>
    <rPh sb="0" eb="2">
      <t>どうき</t>
    </rPh>
    <rPh sb="4" eb="6">
      <t>しえん</t>
    </rPh>
    <phoneticPr fontId="25" type="Hiragana"/>
  </si>
  <si>
    <t>積極的支援</t>
    <rPh sb="0" eb="3">
      <t>せっきょくてき</t>
    </rPh>
    <rPh sb="3" eb="5">
      <t>しえん</t>
    </rPh>
    <phoneticPr fontId="25" type="Hiragana"/>
  </si>
  <si>
    <t>15分</t>
    <rPh sb="2" eb="3">
      <t>フン</t>
    </rPh>
    <phoneticPr fontId="6"/>
  </si>
  <si>
    <t>認知症検診</t>
    <rPh sb="0" eb="5">
      <t>ニンチショウケンシン</t>
    </rPh>
    <phoneticPr fontId="6"/>
  </si>
  <si>
    <t>支援形態</t>
  </si>
  <si>
    <t>封入・発送</t>
    <rPh sb="0" eb="2">
      <t>ふうにゅう</t>
    </rPh>
    <rPh sb="3" eb="5">
      <t>はっそう</t>
    </rPh>
    <phoneticPr fontId="25" type="Hiragana"/>
  </si>
  <si>
    <t>20分</t>
    <rPh sb="2" eb="3">
      <t>フン</t>
    </rPh>
    <phoneticPr fontId="6"/>
  </si>
  <si>
    <t>年　　　月　　　日</t>
    <rPh sb="0" eb="1">
      <t>ネン</t>
    </rPh>
    <rPh sb="4" eb="5">
      <t>ツキ</t>
    </rPh>
    <rPh sb="8" eb="9">
      <t>ヒ</t>
    </rPh>
    <phoneticPr fontId="6"/>
  </si>
  <si>
    <t>数量</t>
    <rPh sb="0" eb="2">
      <t>スウリョウ</t>
    </rPh>
    <phoneticPr fontId="6"/>
  </si>
  <si>
    <t>　※特定保健指導一人当たりにかかる単価は、支援変更等の有無に関わらず上記金額を超えないものとする。</t>
    <rPh sb="2" eb="4">
      <t>トクテイ</t>
    </rPh>
    <rPh sb="4" eb="6">
      <t>ホケン</t>
    </rPh>
    <rPh sb="6" eb="8">
      <t>シドウ</t>
    </rPh>
    <rPh sb="8" eb="10">
      <t>ヒトリ</t>
    </rPh>
    <rPh sb="10" eb="11">
      <t>ア</t>
    </rPh>
    <rPh sb="17" eb="19">
      <t>タンカ</t>
    </rPh>
    <rPh sb="21" eb="23">
      <t>シエン</t>
    </rPh>
    <rPh sb="23" eb="25">
      <t>ヘンコウ</t>
    </rPh>
    <rPh sb="25" eb="26">
      <t>トウ</t>
    </rPh>
    <rPh sb="27" eb="29">
      <t>ウム</t>
    </rPh>
    <rPh sb="30" eb="31">
      <t>カカ</t>
    </rPh>
    <rPh sb="34" eb="36">
      <t>ジョウキ</t>
    </rPh>
    <rPh sb="36" eb="38">
      <t>キンガク</t>
    </rPh>
    <rPh sb="39" eb="40">
      <t>コ</t>
    </rPh>
    <phoneticPr fontId="6"/>
  </si>
  <si>
    <t>(B）合計</t>
    <rPh sb="3" eb="5">
      <t>ゴウケイ</t>
    </rPh>
    <phoneticPr fontId="6"/>
  </si>
  <si>
    <t>電話番号</t>
    <rPh sb="0" eb="4">
      <t>デンワバンゴウ</t>
    </rPh>
    <phoneticPr fontId="6"/>
  </si>
  <si>
    <t>動機づけ支援（A）（B）（C）</t>
  </si>
  <si>
    <t>(B）初回面談分割２回目</t>
    <rPh sb="3" eb="5">
      <t>ショカイ</t>
    </rPh>
    <rPh sb="5" eb="7">
      <t>メンダン</t>
    </rPh>
    <rPh sb="7" eb="9">
      <t>ブンカツ</t>
    </rPh>
    <rPh sb="10" eb="12">
      <t>カイメ</t>
    </rPh>
    <phoneticPr fontId="6"/>
  </si>
  <si>
    <t>1往復</t>
    <rPh sb="1" eb="3">
      <t>オウフク</t>
    </rPh>
    <phoneticPr fontId="6"/>
  </si>
  <si>
    <t>特定保健
指導業務</t>
    <rPh sb="0" eb="2">
      <t>トクテイ</t>
    </rPh>
    <rPh sb="2" eb="4">
      <t>ホケン</t>
    </rPh>
    <rPh sb="5" eb="7">
      <t>シドウ</t>
    </rPh>
    <rPh sb="7" eb="9">
      <t>ギョウム</t>
    </rPh>
    <phoneticPr fontId="6"/>
  </si>
  <si>
    <t>⑤手紙A</t>
    <rPh sb="1" eb="3">
      <t>テガミ</t>
    </rPh>
    <phoneticPr fontId="6"/>
  </si>
  <si>
    <t>面接又は通信</t>
    <rPh sb="0" eb="2">
      <t>メンセツ</t>
    </rPh>
    <rPh sb="2" eb="3">
      <t>マタ</t>
    </rPh>
    <rPh sb="4" eb="6">
      <t>ツウシン</t>
    </rPh>
    <phoneticPr fontId="6"/>
  </si>
  <si>
    <t>コース</t>
  </si>
  <si>
    <t>データ作成・管理</t>
    <rPh sb="3" eb="5">
      <t>さくせい</t>
    </rPh>
    <rPh sb="6" eb="8">
      <t>かんり</t>
    </rPh>
    <phoneticPr fontId="25" type="Hiragana"/>
  </si>
  <si>
    <t>支援項目</t>
    <rPh sb="0" eb="4">
      <t>シエンコウモク</t>
    </rPh>
    <phoneticPr fontId="6"/>
  </si>
  <si>
    <t>特定保健指導の費用内訳書    　  　　　　　　　　　　　　　　　</t>
    <rPh sb="0" eb="2">
      <t>トクテイ</t>
    </rPh>
    <rPh sb="2" eb="4">
      <t>ホケン</t>
    </rPh>
    <rPh sb="4" eb="6">
      <t>シドウ</t>
    </rPh>
    <rPh sb="7" eb="9">
      <t>ヒヨウ</t>
    </rPh>
    <phoneticPr fontId="6"/>
  </si>
  <si>
    <t>注2）1日あたりの定員は221名、6日間実施で221名×6日間＝1,326名の定員となる。</t>
    <rPh sb="0" eb="1">
      <t>チュウ</t>
    </rPh>
    <rPh sb="4" eb="5">
      <t>ニチ</t>
    </rPh>
    <rPh sb="9" eb="11">
      <t>テイイン</t>
    </rPh>
    <rPh sb="15" eb="16">
      <t>メイ</t>
    </rPh>
    <rPh sb="18" eb="19">
      <t>ニチ</t>
    </rPh>
    <rPh sb="19" eb="20">
      <t>カン</t>
    </rPh>
    <rPh sb="20" eb="22">
      <t>ジッシ</t>
    </rPh>
    <rPh sb="26" eb="27">
      <t>メイ</t>
    </rPh>
    <rPh sb="29" eb="31">
      <t>ニチカン</t>
    </rPh>
    <rPh sb="37" eb="38">
      <t>メイ</t>
    </rPh>
    <rPh sb="39" eb="41">
      <t>テイイン</t>
    </rPh>
    <phoneticPr fontId="6"/>
  </si>
  <si>
    <t>区分</t>
  </si>
  <si>
    <t>　※上記金額には対象者への利用勧奨及び支援継続連絡に係る費用(通知・電話勧奨等）を含むものとする。</t>
    <rPh sb="2" eb="4">
      <t>ジョウキ</t>
    </rPh>
    <rPh sb="4" eb="6">
      <t>キンガク</t>
    </rPh>
    <rPh sb="8" eb="11">
      <t>タイショウシャ</t>
    </rPh>
    <rPh sb="13" eb="15">
      <t>リヨウ</t>
    </rPh>
    <rPh sb="15" eb="17">
      <t>カンショウ</t>
    </rPh>
    <rPh sb="17" eb="18">
      <t>オヨ</t>
    </rPh>
    <rPh sb="19" eb="21">
      <t>シエン</t>
    </rPh>
    <rPh sb="21" eb="23">
      <t>ケイゾク</t>
    </rPh>
    <rPh sb="23" eb="25">
      <t>レンラク</t>
    </rPh>
    <rPh sb="26" eb="27">
      <t>カカ</t>
    </rPh>
    <rPh sb="28" eb="30">
      <t>ヒヨウ</t>
    </rPh>
    <rPh sb="31" eb="33">
      <t>ツウチ</t>
    </rPh>
    <rPh sb="34" eb="36">
      <t>デンワ</t>
    </rPh>
    <rPh sb="36" eb="38">
      <t>カンショウ</t>
    </rPh>
    <rPh sb="38" eb="39">
      <t>トウ</t>
    </rPh>
    <rPh sb="41" eb="42">
      <t>フク</t>
    </rPh>
    <phoneticPr fontId="6"/>
  </si>
  <si>
    <t>１．動機づけ支援（内容別費用内訳）  　　　　　　　　　　　　　　　</t>
    <rPh sb="2" eb="4">
      <t>ドウキ</t>
    </rPh>
    <rPh sb="6" eb="8">
      <t>シエン</t>
    </rPh>
    <rPh sb="9" eb="11">
      <t>ナイヨウ</t>
    </rPh>
    <rPh sb="11" eb="12">
      <t>ベツ</t>
    </rPh>
    <rPh sb="12" eb="14">
      <t>ヒヨウ</t>
    </rPh>
    <rPh sb="14" eb="16">
      <t>ウチワケ</t>
    </rPh>
    <phoneticPr fontId="6"/>
  </si>
  <si>
    <t>動機づけ</t>
    <rPh sb="0" eb="2">
      <t>ドウキ</t>
    </rPh>
    <phoneticPr fontId="6"/>
  </si>
  <si>
    <t>※1　最終評価連絡は、最終評価の連絡がつながらなかったが、電話を最低3回以上、文書通知（返信用封筒等を含む）1回以上を実施した場合。最終評価（※２）は請求できない。</t>
    <rPh sb="3" eb="5">
      <t>サイシュウ</t>
    </rPh>
    <rPh sb="5" eb="7">
      <t>ヒョウカ</t>
    </rPh>
    <rPh sb="7" eb="9">
      <t>レンラク</t>
    </rPh>
    <rPh sb="11" eb="13">
      <t>サイシュウ</t>
    </rPh>
    <rPh sb="13" eb="15">
      <t>ヒョウカ</t>
    </rPh>
    <rPh sb="16" eb="18">
      <t>レンラク</t>
    </rPh>
    <rPh sb="29" eb="31">
      <t>デンワ</t>
    </rPh>
    <rPh sb="32" eb="34">
      <t>サイテイ</t>
    </rPh>
    <rPh sb="35" eb="36">
      <t>カイ</t>
    </rPh>
    <rPh sb="36" eb="38">
      <t>イジョウ</t>
    </rPh>
    <rPh sb="39" eb="41">
      <t>ブンショ</t>
    </rPh>
    <rPh sb="41" eb="43">
      <t>ツウチ</t>
    </rPh>
    <rPh sb="44" eb="46">
      <t>ヘンシン</t>
    </rPh>
    <rPh sb="46" eb="47">
      <t>ヨウ</t>
    </rPh>
    <rPh sb="47" eb="49">
      <t>フウトウ</t>
    </rPh>
    <rPh sb="49" eb="50">
      <t>トウ</t>
    </rPh>
    <rPh sb="51" eb="52">
      <t>フク</t>
    </rPh>
    <rPh sb="55" eb="56">
      <t>カイ</t>
    </rPh>
    <rPh sb="56" eb="58">
      <t>イジョウ</t>
    </rPh>
    <rPh sb="59" eb="61">
      <t>ジッシ</t>
    </rPh>
    <rPh sb="63" eb="65">
      <t>バアイ</t>
    </rPh>
    <rPh sb="66" eb="68">
      <t>サイシュウ</t>
    </rPh>
    <rPh sb="68" eb="70">
      <t>ヒョウカ</t>
    </rPh>
    <rPh sb="75" eb="77">
      <t>セイキュウ</t>
    </rPh>
    <phoneticPr fontId="6"/>
  </si>
  <si>
    <t>※２　最終評価については、腹囲・体重等の実績を確認できたものとする。</t>
  </si>
  <si>
    <t>１．積極的支援（内容別費用内訳）  　　　　　　　　　　　　　　　</t>
    <rPh sb="2" eb="4">
      <t>セッキョク</t>
    </rPh>
    <rPh sb="4" eb="5">
      <t>マト</t>
    </rPh>
    <rPh sb="5" eb="7">
      <t>シエン</t>
    </rPh>
    <rPh sb="8" eb="10">
      <t>ナイヨウ</t>
    </rPh>
    <rPh sb="10" eb="11">
      <t>ベツ</t>
    </rPh>
    <rPh sb="11" eb="13">
      <t>ヒヨウ</t>
    </rPh>
    <rPh sb="13" eb="15">
      <t>ウチワケ</t>
    </rPh>
    <phoneticPr fontId="6"/>
  </si>
  <si>
    <t>積極的支援</t>
    <rPh sb="0" eb="3">
      <t>セッキョクテキ</t>
    </rPh>
    <rPh sb="3" eb="5">
      <t>シエン</t>
    </rPh>
    <phoneticPr fontId="6"/>
  </si>
  <si>
    <t>※対象者の参加継続のために、やむを得ず継続支援の支援項目を変更する場合も、一人当たり支払金額は上記の請求単価の上限までとする。</t>
    <rPh sb="1" eb="4">
      <t>タイショウシャ</t>
    </rPh>
    <rPh sb="5" eb="7">
      <t>サンカ</t>
    </rPh>
    <rPh sb="7" eb="9">
      <t>ケイゾク</t>
    </rPh>
    <rPh sb="17" eb="18">
      <t>エ</t>
    </rPh>
    <rPh sb="19" eb="21">
      <t>ケイゾク</t>
    </rPh>
    <rPh sb="21" eb="23">
      <t>シエン</t>
    </rPh>
    <rPh sb="24" eb="26">
      <t>シエン</t>
    </rPh>
    <rPh sb="26" eb="28">
      <t>コウモク</t>
    </rPh>
    <rPh sb="29" eb="31">
      <t>ヘンコウ</t>
    </rPh>
    <rPh sb="33" eb="35">
      <t>バアイ</t>
    </rPh>
    <rPh sb="37" eb="39">
      <t>ヒトリ</t>
    </rPh>
    <rPh sb="39" eb="40">
      <t>ア</t>
    </rPh>
    <rPh sb="42" eb="44">
      <t>シハラ</t>
    </rPh>
    <rPh sb="44" eb="46">
      <t>キンガク</t>
    </rPh>
    <rPh sb="47" eb="49">
      <t>ジョウキ</t>
    </rPh>
    <rPh sb="50" eb="52">
      <t>セイキュウ</t>
    </rPh>
    <rPh sb="52" eb="54">
      <t>タンカ</t>
    </rPh>
    <rPh sb="55" eb="57">
      <t>ジョウゲン</t>
    </rPh>
    <phoneticPr fontId="6"/>
  </si>
  <si>
    <t>積極的支援</t>
  </si>
  <si>
    <t>情報提供</t>
    <rPh sb="0" eb="2">
      <t>ジョウホウ</t>
    </rPh>
    <rPh sb="2" eb="4">
      <t>テイキョウ</t>
    </rPh>
    <phoneticPr fontId="6"/>
  </si>
  <si>
    <t>継続支援</t>
    <rPh sb="0" eb="2">
      <t>ケイゾク</t>
    </rPh>
    <rPh sb="2" eb="4">
      <t>シエン</t>
    </rPh>
    <phoneticPr fontId="6"/>
  </si>
  <si>
    <t>最終評価連絡（※１）</t>
    <rPh sb="0" eb="2">
      <t>サイシュウ</t>
    </rPh>
    <rPh sb="2" eb="4">
      <t>ヒョウカ</t>
    </rPh>
    <rPh sb="4" eb="6">
      <t>レンラク</t>
    </rPh>
    <phoneticPr fontId="6"/>
  </si>
  <si>
    <t>最終評価(※２）</t>
    <rPh sb="0" eb="2">
      <t>サイシュウ</t>
    </rPh>
    <rPh sb="2" eb="4">
      <t>ヒョウカ</t>
    </rPh>
    <phoneticPr fontId="6"/>
  </si>
  <si>
    <t>(C）合計</t>
    <rPh sb="3" eb="5">
      <t>ゴウケイ</t>
    </rPh>
    <phoneticPr fontId="6"/>
  </si>
  <si>
    <t>(A）合計　　　①+②+③+⑥</t>
    <rPh sb="3" eb="5">
      <t>ゴウケイ</t>
    </rPh>
    <phoneticPr fontId="6"/>
  </si>
  <si>
    <t>(C）合計　　　②+③+④+⑤+⑥</t>
    <rPh sb="3" eb="5">
      <t>ゴウケイ</t>
    </rPh>
    <phoneticPr fontId="6"/>
  </si>
  <si>
    <t>⑥情報提供</t>
    <rPh sb="1" eb="3">
      <t>ジョウホウ</t>
    </rPh>
    <rPh sb="3" eb="5">
      <t>テイキョウ</t>
    </rPh>
    <phoneticPr fontId="6"/>
  </si>
  <si>
    <t>請求単価
（税抜）</t>
    <rPh sb="0" eb="2">
      <t>セイキュウ</t>
    </rPh>
    <rPh sb="2" eb="4">
      <t>タンカ</t>
    </rPh>
    <rPh sb="6" eb="7">
      <t>ゼイ</t>
    </rPh>
    <rPh sb="7" eb="8">
      <t>ヌ</t>
    </rPh>
    <phoneticPr fontId="6"/>
  </si>
  <si>
    <t>通常</t>
    <rPh sb="0" eb="2">
      <t>ツウジョウ</t>
    </rPh>
    <phoneticPr fontId="6"/>
  </si>
  <si>
    <t>①個別A</t>
    <rPh sb="1" eb="3">
      <t>コベツ</t>
    </rPh>
    <phoneticPr fontId="6"/>
  </si>
  <si>
    <t>②電話A</t>
    <rPh sb="1" eb="3">
      <t>デンワ</t>
    </rPh>
    <phoneticPr fontId="6"/>
  </si>
  <si>
    <t>③手紙A</t>
    <rPh sb="1" eb="3">
      <t>テガミ</t>
    </rPh>
    <phoneticPr fontId="6"/>
  </si>
  <si>
    <t>通信</t>
    <rPh sb="0" eb="2">
      <t>ツウシン</t>
    </rPh>
    <phoneticPr fontId="6"/>
  </si>
  <si>
    <t>単位</t>
    <rPh sb="0" eb="2">
      <t>タンイ</t>
    </rPh>
    <phoneticPr fontId="6"/>
  </si>
  <si>
    <t>面接</t>
    <rPh sb="0" eb="2">
      <t>メンセツ</t>
    </rPh>
    <phoneticPr fontId="6"/>
  </si>
  <si>
    <t>請求単価
（税率10％込）</t>
    <rPh sb="0" eb="2">
      <t>セイキュウ</t>
    </rPh>
    <rPh sb="2" eb="4">
      <t>タンカ</t>
    </rPh>
    <rPh sb="6" eb="8">
      <t>ゼイリツ</t>
    </rPh>
    <rPh sb="11" eb="12">
      <t>コミ</t>
    </rPh>
    <phoneticPr fontId="6"/>
  </si>
  <si>
    <t>1回</t>
    <rPh sb="1" eb="2">
      <t>カイ</t>
    </rPh>
    <phoneticPr fontId="6"/>
  </si>
  <si>
    <t>１回</t>
    <rPh sb="1" eb="2">
      <t>カイ</t>
    </rPh>
    <phoneticPr fontId="6"/>
  </si>
  <si>
    <t>単価
 (税抜）</t>
    <rPh sb="0" eb="2">
      <t>タンカ</t>
    </rPh>
    <rPh sb="5" eb="6">
      <t>ゼイ</t>
    </rPh>
    <rPh sb="6" eb="7">
      <t>ヌ</t>
    </rPh>
    <phoneticPr fontId="6"/>
  </si>
  <si>
    <t>支援ポイント</t>
    <rPh sb="0" eb="2">
      <t>シエン</t>
    </rPh>
    <phoneticPr fontId="6"/>
  </si>
  <si>
    <t>　支払いについては、基本最終評価終了後に一括して支払うものとする。
  継続支援の個別支援Ａが、参加者の都合等により実施できない場合には、下記の「2.積極的支援」表の「継続支援の支援変更時」に記載される支援により実施するものとする。
　途中脱落等により終了した場合は、実施した支援分までの支払いとする。</t>
    <rPh sb="36" eb="38">
      <t>ケイゾク</t>
    </rPh>
    <rPh sb="38" eb="40">
      <t>シエン</t>
    </rPh>
    <rPh sb="41" eb="43">
      <t>コベツ</t>
    </rPh>
    <rPh sb="43" eb="45">
      <t>シエン</t>
    </rPh>
    <rPh sb="48" eb="51">
      <t>サンカシャ</t>
    </rPh>
    <rPh sb="52" eb="54">
      <t>ツゴウ</t>
    </rPh>
    <rPh sb="54" eb="55">
      <t>トウ</t>
    </rPh>
    <rPh sb="58" eb="60">
      <t>ジッシ</t>
    </rPh>
    <rPh sb="64" eb="66">
      <t>バアイ</t>
    </rPh>
    <rPh sb="69" eb="71">
      <t>カキ</t>
    </rPh>
    <rPh sb="75" eb="78">
      <t>セッキョクテキ</t>
    </rPh>
    <rPh sb="78" eb="80">
      <t>シエン</t>
    </rPh>
    <rPh sb="81" eb="82">
      <t>ヒョウ</t>
    </rPh>
    <rPh sb="84" eb="86">
      <t>ケイゾク</t>
    </rPh>
    <rPh sb="86" eb="88">
      <t>シエン</t>
    </rPh>
    <rPh sb="89" eb="91">
      <t>シエン</t>
    </rPh>
    <rPh sb="91" eb="93">
      <t>ヘンコウ</t>
    </rPh>
    <rPh sb="93" eb="94">
      <t>ジ</t>
    </rPh>
    <rPh sb="96" eb="98">
      <t>キサイ</t>
    </rPh>
    <rPh sb="101" eb="103">
      <t>シエン</t>
    </rPh>
    <rPh sb="106" eb="108">
      <t>ジッシ</t>
    </rPh>
    <rPh sb="120" eb="122">
      <t>ダツラク</t>
    </rPh>
    <phoneticPr fontId="6"/>
  </si>
  <si>
    <t xml:space="preserve"> 単価　　　　　　　　　　　　　　　　　　　　（税率10％込）</t>
    <rPh sb="1" eb="3">
      <t>タンカ</t>
    </rPh>
    <rPh sb="24" eb="26">
      <t>ゼイリツ</t>
    </rPh>
    <rPh sb="29" eb="30">
      <t>コミ</t>
    </rPh>
    <phoneticPr fontId="6"/>
  </si>
  <si>
    <t>実施項目</t>
    <rPh sb="0" eb="2">
      <t>ジッシ</t>
    </rPh>
    <rPh sb="2" eb="4">
      <t>コウモク</t>
    </rPh>
    <phoneticPr fontId="6"/>
  </si>
  <si>
    <t>(A）・(B）・(C）の
いずれか１つを実施</t>
    <rPh sb="20" eb="22">
      <t>ジッシ</t>
    </rPh>
    <phoneticPr fontId="6"/>
  </si>
  <si>
    <t>(A）・(B）・(C）共通</t>
    <rPh sb="11" eb="13">
      <t>キョウツウ</t>
    </rPh>
    <phoneticPr fontId="6"/>
  </si>
  <si>
    <t>小計</t>
    <rPh sb="0" eb="2">
      <t>ショウケイ</t>
    </rPh>
    <phoneticPr fontId="6"/>
  </si>
  <si>
    <t>業務名</t>
    <rPh sb="0" eb="2">
      <t>ギョウム</t>
    </rPh>
    <rPh sb="2" eb="3">
      <t>メイ</t>
    </rPh>
    <phoneticPr fontId="6"/>
  </si>
  <si>
    <t>国保特定健診（40歳代自己負担額無料クーポン券）</t>
    <rPh sb="0" eb="2">
      <t>こくほ</t>
    </rPh>
    <rPh sb="2" eb="4">
      <t>とくてい</t>
    </rPh>
    <rPh sb="4" eb="6">
      <t>けんしん</t>
    </rPh>
    <rPh sb="9" eb="10">
      <t>さい</t>
    </rPh>
    <rPh sb="10" eb="11">
      <t>だい</t>
    </rPh>
    <rPh sb="11" eb="16">
      <t>じこふた</t>
    </rPh>
    <rPh sb="16" eb="18">
      <t>むりょう</t>
    </rPh>
    <phoneticPr fontId="25" type="Hiragana"/>
  </si>
  <si>
    <r>
      <t>女性特有のがん検診
予約受付業務委託料　　　　　　　　　　　　</t>
    </r>
    <r>
      <rPr>
        <b/>
        <sz val="12"/>
        <color theme="1"/>
        <rFont val="游ゴシック"/>
      </rPr>
      <t>※自社で行う場合は内訳書を添付すること</t>
    </r>
    <rPh sb="0" eb="4">
      <t>ジョセイトクユウ</t>
    </rPh>
    <rPh sb="6" eb="9">
      <t>ンケンシン</t>
    </rPh>
    <rPh sb="10" eb="14">
      <t>ヨヤクウ</t>
    </rPh>
    <rPh sb="14" eb="16">
      <t>ギョウム</t>
    </rPh>
    <rPh sb="16" eb="19">
      <t>イタクリョウ</t>
    </rPh>
    <rPh sb="32" eb="34">
      <t>ジシャ</t>
    </rPh>
    <rPh sb="35" eb="37">
      <t>オ</t>
    </rPh>
    <rPh sb="37" eb="39">
      <t>バアイ</t>
    </rPh>
    <rPh sb="40" eb="43">
      <t>ウチワケショ</t>
    </rPh>
    <rPh sb="44" eb="46">
      <t>テンプ</t>
    </rPh>
    <phoneticPr fontId="6"/>
  </si>
  <si>
    <t>Web予約受付業務</t>
    <rPh sb="3" eb="5">
      <t>ヨヤク</t>
    </rPh>
    <rPh sb="5" eb="9">
      <t>ウケツケ</t>
    </rPh>
    <phoneticPr fontId="6"/>
  </si>
  <si>
    <t>電話予約受付業務</t>
    <rPh sb="0" eb="4">
      <t>デンワ</t>
    </rPh>
    <rPh sb="4" eb="8">
      <t>ウケツケ</t>
    </rPh>
    <phoneticPr fontId="6"/>
  </si>
  <si>
    <t>女性特有のがん検診事務委託料 　　　　　　　　　　　　　　　　※内訳書を添付すること　</t>
    <rPh sb="0" eb="4">
      <t>ジョセイトクユウ</t>
    </rPh>
    <rPh sb="7" eb="9">
      <t>ケンシン</t>
    </rPh>
    <rPh sb="9" eb="11">
      <t>ジム</t>
    </rPh>
    <rPh sb="11" eb="14">
      <t>イタクリョウ</t>
    </rPh>
    <rPh sb="32" eb="35">
      <t>ウチワケショ</t>
    </rPh>
    <rPh sb="36" eb="38">
      <t>テンプ</t>
    </rPh>
    <phoneticPr fontId="6"/>
  </si>
  <si>
    <t>総　額</t>
    <rPh sb="0" eb="1">
      <t>ソウ</t>
    </rPh>
    <rPh sb="2" eb="3">
      <t>ガク</t>
    </rPh>
    <phoneticPr fontId="6"/>
  </si>
  <si>
    <t>自己負担額</t>
    <rPh sb="0" eb="5">
      <t>ジコフタンガク</t>
    </rPh>
    <phoneticPr fontId="6"/>
  </si>
  <si>
    <t>注1）令和6年度女性特有のがん検診は、6日間実施予定</t>
    <rPh sb="0" eb="1">
      <t>チュウ</t>
    </rPh>
    <rPh sb="3" eb="5">
      <t>レイワ</t>
    </rPh>
    <rPh sb="6" eb="8">
      <t>ネンド</t>
    </rPh>
    <rPh sb="8" eb="10">
      <t>ジョセイ</t>
    </rPh>
    <rPh sb="10" eb="12">
      <t>トクユウ</t>
    </rPh>
    <rPh sb="15" eb="17">
      <t>ケンシン</t>
    </rPh>
    <rPh sb="20" eb="22">
      <t>ニチカン</t>
    </rPh>
    <rPh sb="22" eb="26">
      <t>ジッシヨテイ</t>
    </rPh>
    <phoneticPr fontId="6"/>
  </si>
  <si>
    <t>総 額</t>
    <rPh sb="0" eb="1">
      <t>ソウ</t>
    </rPh>
    <rPh sb="2" eb="3">
      <t>ガク</t>
    </rPh>
    <phoneticPr fontId="6"/>
  </si>
  <si>
    <t>注1）令和6年度国保集団健診は、10日間実施予定</t>
    <rPh sb="0" eb="1">
      <t>チュウ</t>
    </rPh>
    <rPh sb="3" eb="5">
      <t>レイワ</t>
    </rPh>
    <rPh sb="6" eb="8">
      <t>ネンド</t>
    </rPh>
    <rPh sb="8" eb="12">
      <t>コクホシュウダン</t>
    </rPh>
    <rPh sb="12" eb="14">
      <t>ケンシン</t>
    </rPh>
    <rPh sb="18" eb="20">
      <t>ニチカン</t>
    </rPh>
    <rPh sb="20" eb="24">
      <t>ジッシヨテイ</t>
    </rPh>
    <phoneticPr fontId="6"/>
  </si>
  <si>
    <t>注2）1日あたりの定員は160名、10日間実施で160名×10日間＝1,600名の定員となる。</t>
    <rPh sb="0" eb="1">
      <t>チュウ</t>
    </rPh>
    <rPh sb="4" eb="5">
      <t>ニチ</t>
    </rPh>
    <rPh sb="9" eb="11">
      <t>テイイン</t>
    </rPh>
    <rPh sb="15" eb="16">
      <t>メイ</t>
    </rPh>
    <rPh sb="19" eb="20">
      <t>ニチ</t>
    </rPh>
    <rPh sb="20" eb="21">
      <t>カン</t>
    </rPh>
    <rPh sb="21" eb="23">
      <t>ジッシ</t>
    </rPh>
    <rPh sb="27" eb="28">
      <t>メイ</t>
    </rPh>
    <rPh sb="31" eb="33">
      <t>ニチカン</t>
    </rPh>
    <rPh sb="39" eb="40">
      <t>メイ</t>
    </rPh>
    <rPh sb="41" eb="43">
      <t>テイイン</t>
    </rPh>
    <phoneticPr fontId="6"/>
  </si>
  <si>
    <t>国保集団健診事務委託料
※内訳書を添付すること　</t>
    <rPh sb="0" eb="2">
      <t>コクホ</t>
    </rPh>
    <rPh sb="2" eb="6">
      <t>シュウダ</t>
    </rPh>
    <rPh sb="6" eb="8">
      <t>ジム</t>
    </rPh>
    <rPh sb="8" eb="11">
      <t>イタクリョウ</t>
    </rPh>
    <rPh sb="13" eb="16">
      <t>ウチワケショ</t>
    </rPh>
    <rPh sb="17" eb="19">
      <t>テンプ</t>
    </rPh>
    <phoneticPr fontId="6"/>
  </si>
  <si>
    <t>国保集団健診結果説明会・ヘルスアップ相談　委託料
※内訳書を添付すること</t>
    <rPh sb="0" eb="4">
      <t>コクホシ</t>
    </rPh>
    <rPh sb="4" eb="6">
      <t>ケンシン</t>
    </rPh>
    <rPh sb="6" eb="11">
      <t>ケッカセツ</t>
    </rPh>
    <rPh sb="18" eb="20">
      <t>ソウダン</t>
    </rPh>
    <rPh sb="21" eb="24">
      <t>イタクリョウ</t>
    </rPh>
    <rPh sb="26" eb="29">
      <t>ウチワケショ</t>
    </rPh>
    <rPh sb="30" eb="32">
      <t>テンプ</t>
    </rPh>
    <phoneticPr fontId="6"/>
  </si>
  <si>
    <t>注1）令和6年度集団健診は、17日間実施予定</t>
    <rPh sb="0" eb="1">
      <t>チュウ</t>
    </rPh>
    <rPh sb="3" eb="5">
      <t>レイワ</t>
    </rPh>
    <rPh sb="6" eb="8">
      <t>ネンド</t>
    </rPh>
    <rPh sb="8" eb="10">
      <t>シュウダン</t>
    </rPh>
    <rPh sb="10" eb="12">
      <t>ケンシン</t>
    </rPh>
    <rPh sb="16" eb="18">
      <t>ニチカン</t>
    </rPh>
    <rPh sb="18" eb="22">
      <t>ジッシヨテイ</t>
    </rPh>
    <phoneticPr fontId="6"/>
  </si>
  <si>
    <t>注4）結果説明会は、全6日間実施する。</t>
    <rPh sb="0" eb="1">
      <t>チュウ</t>
    </rPh>
    <rPh sb="3" eb="8">
      <t>ケッカセツメイカイ</t>
    </rPh>
    <rPh sb="10" eb="11">
      <t>ゼン</t>
    </rPh>
    <rPh sb="12" eb="14">
      <t>ニチカン</t>
    </rPh>
    <rPh sb="14" eb="16">
      <t>ジッシ</t>
    </rPh>
    <phoneticPr fontId="6"/>
  </si>
  <si>
    <t>注4）結果説明会・ヘルスアップ相談は、全3日間実施する。</t>
    <rPh sb="0" eb="1">
      <t>チュウ</t>
    </rPh>
    <rPh sb="3" eb="8">
      <t>ケッカセツメイカイ</t>
    </rPh>
    <rPh sb="15" eb="17">
      <t>ソウダン</t>
    </rPh>
    <rPh sb="19" eb="20">
      <t>ゼン</t>
    </rPh>
    <rPh sb="21" eb="23">
      <t>ニチカン</t>
    </rPh>
    <rPh sb="23" eb="25">
      <t>ジッシ</t>
    </rPh>
    <phoneticPr fontId="6"/>
  </si>
  <si>
    <t>集団健診結果説明会・ヘルスアップ相談　委託料
※内訳書を添付すること</t>
    <rPh sb="0" eb="2">
      <t>シュウダン</t>
    </rPh>
    <rPh sb="2" eb="4">
      <t>ケンシン</t>
    </rPh>
    <rPh sb="4" eb="9">
      <t>ケッカセツ</t>
    </rPh>
    <rPh sb="16" eb="18">
      <t>ソウダン</t>
    </rPh>
    <rPh sb="19" eb="22">
      <t>イタクリョウ</t>
    </rPh>
    <rPh sb="24" eb="27">
      <t>ウチワケショ</t>
    </rPh>
    <rPh sb="28" eb="30">
      <t>テンプ</t>
    </rPh>
    <phoneticPr fontId="6"/>
  </si>
  <si>
    <t>集団健診事務委託料
※内訳書を添付すること　</t>
    <rPh sb="0" eb="4">
      <t>シュウダ</t>
    </rPh>
    <rPh sb="4" eb="6">
      <t>ジム</t>
    </rPh>
    <rPh sb="6" eb="9">
      <t>イタクリョウ</t>
    </rPh>
    <rPh sb="11" eb="14">
      <t>ウチワケショ</t>
    </rPh>
    <rPh sb="15" eb="17">
      <t>テンプ</t>
    </rPh>
    <phoneticPr fontId="6"/>
  </si>
  <si>
    <t>30代健診</t>
    <rPh sb="2" eb="3">
      <t>ダイ</t>
    </rPh>
    <rPh sb="3" eb="5">
      <t>ケンシン</t>
    </rPh>
    <phoneticPr fontId="6"/>
  </si>
  <si>
    <t>長寿医療健診（眼底両眼）</t>
    <rPh sb="0" eb="2">
      <t>ちょうじゅ</t>
    </rPh>
    <rPh sb="2" eb="6">
      <t>いりょうけんしん</t>
    </rPh>
    <rPh sb="7" eb="9">
      <t>がんてい</t>
    </rPh>
    <rPh sb="9" eb="11">
      <t>りょうがん</t>
    </rPh>
    <phoneticPr fontId="25" type="Hiragana"/>
  </si>
  <si>
    <t>集団健診予約受付業務委託料
※自社で行う場合は内訳書を添付すること　</t>
    <rPh sb="0" eb="4">
      <t>シュウダ</t>
    </rPh>
    <rPh sb="4" eb="6">
      <t>ヨヤク</t>
    </rPh>
    <rPh sb="6" eb="8">
      <t>ウケツケ</t>
    </rPh>
    <rPh sb="8" eb="10">
      <t>ギョウム</t>
    </rPh>
    <rPh sb="10" eb="13">
      <t>イタクリョウ</t>
    </rPh>
    <rPh sb="15" eb="17">
      <t>ジシャ</t>
    </rPh>
    <rPh sb="18" eb="19">
      <t>オコナ</t>
    </rPh>
    <rPh sb="20" eb="22">
      <t>バアイ</t>
    </rPh>
    <rPh sb="23" eb="26">
      <t>ウチワケショ</t>
    </rPh>
    <rPh sb="27" eb="29">
      <t>テンプ</t>
    </rPh>
    <phoneticPr fontId="6"/>
  </si>
  <si>
    <t>金額（税込）</t>
    <rPh sb="0" eb="2">
      <t>キンガク</t>
    </rPh>
    <rPh sb="3" eb="5">
      <t>ゼイコ</t>
    </rPh>
    <phoneticPr fontId="6"/>
  </si>
  <si>
    <t>一方向（無料クーポン券）</t>
    <rPh sb="0" eb="1">
      <t>1</t>
    </rPh>
    <rPh sb="1" eb="3">
      <t>ほうこう</t>
    </rPh>
    <rPh sb="4" eb="6">
      <t>むりょう</t>
    </rPh>
    <rPh sb="10" eb="11">
      <t>けん</t>
    </rPh>
    <phoneticPr fontId="25" type="Hiragana"/>
  </si>
  <si>
    <t>令和６年度　和光市</t>
    <rPh sb="0" eb="2">
      <t>レイワ</t>
    </rPh>
    <rPh sb="3" eb="5">
      <t>ネンド</t>
    </rPh>
    <rPh sb="6" eb="9">
      <t>ワコウシ</t>
    </rPh>
    <phoneticPr fontId="6"/>
  </si>
  <si>
    <t>集団健診</t>
    <rPh sb="0" eb="4">
      <t>シュウダンケンシン</t>
    </rPh>
    <phoneticPr fontId="6"/>
  </si>
  <si>
    <t>国保集団健診</t>
    <rPh sb="0" eb="2">
      <t>コクホ</t>
    </rPh>
    <rPh sb="2" eb="6">
      <t>シュウダンケンシン</t>
    </rPh>
    <phoneticPr fontId="6"/>
  </si>
  <si>
    <t>女性特有のがん検診</t>
    <rPh sb="0" eb="2">
      <t>ジョセイ</t>
    </rPh>
    <rPh sb="2" eb="4">
      <t>トクユウ</t>
    </rPh>
    <rPh sb="7" eb="9">
      <t>ケンシン</t>
    </rPh>
    <phoneticPr fontId="6"/>
  </si>
  <si>
    <t>女性特有のがん検診</t>
    <rPh sb="0" eb="4">
      <t>ジョセイトクユウ</t>
    </rPh>
    <rPh sb="7" eb="9">
      <t>ケンシン</t>
    </rPh>
    <phoneticPr fontId="6"/>
  </si>
  <si>
    <t>令和6年度　和光市集団健診見積書</t>
    <rPh sb="0" eb="2">
      <t>レイワ</t>
    </rPh>
    <rPh sb="3" eb="5">
      <t>ネンド</t>
    </rPh>
    <rPh sb="6" eb="9">
      <t>ワコウシ</t>
    </rPh>
    <rPh sb="9" eb="13">
      <t>シュウダンケンシン</t>
    </rPh>
    <rPh sb="13" eb="16">
      <t>ミツモリショ</t>
    </rPh>
    <phoneticPr fontId="6"/>
  </si>
  <si>
    <t>令和6年度　和光市国保集団健診見積書</t>
    <rPh sb="0" eb="2">
      <t>レイワ</t>
    </rPh>
    <rPh sb="3" eb="5">
      <t>ネンド</t>
    </rPh>
    <rPh sb="6" eb="9">
      <t>ワコウシ</t>
    </rPh>
    <rPh sb="9" eb="11">
      <t>コクホ</t>
    </rPh>
    <rPh sb="11" eb="15">
      <t>シュウダンケンシン</t>
    </rPh>
    <rPh sb="15" eb="18">
      <t>ミツモリショ</t>
    </rPh>
    <phoneticPr fontId="6"/>
  </si>
  <si>
    <t>注3）総受診人数（見込）は、令和3年度・令和4年度の実績より、受診率95％と仮定して算出した参考値である。</t>
    <rPh sb="0" eb="1">
      <t>チュウ</t>
    </rPh>
    <rPh sb="3" eb="4">
      <t>ソウ</t>
    </rPh>
    <rPh sb="4" eb="6">
      <t>ジュシン</t>
    </rPh>
    <rPh sb="6" eb="8">
      <t>ニンズウ</t>
    </rPh>
    <rPh sb="9" eb="11">
      <t>ミコ</t>
    </rPh>
    <rPh sb="14" eb="16">
      <t>レイワ</t>
    </rPh>
    <rPh sb="17" eb="19">
      <t>ネンド</t>
    </rPh>
    <rPh sb="20" eb="22">
      <t>レイワ</t>
    </rPh>
    <rPh sb="23" eb="25">
      <t>ネンド</t>
    </rPh>
    <rPh sb="26" eb="28">
      <t>ジッセキ</t>
    </rPh>
    <rPh sb="31" eb="34">
      <t>ジュシンリツ</t>
    </rPh>
    <rPh sb="38" eb="40">
      <t>カテイ</t>
    </rPh>
    <rPh sb="42" eb="44">
      <t>サンシュツ</t>
    </rPh>
    <rPh sb="46" eb="48">
      <t>サンコウ</t>
    </rPh>
    <rPh sb="48" eb="49">
      <t>アタイ</t>
    </rPh>
    <phoneticPr fontId="6"/>
  </si>
  <si>
    <t>令和6年度　和光市女性特有のがん検診見積書</t>
    <rPh sb="0" eb="2">
      <t>レイワ</t>
    </rPh>
    <rPh sb="3" eb="5">
      <t>ネンド</t>
    </rPh>
    <rPh sb="6" eb="9">
      <t>ワコウシ</t>
    </rPh>
    <rPh sb="9" eb="11">
      <t>ジョセイ</t>
    </rPh>
    <rPh sb="11" eb="13">
      <t>トクユウ</t>
    </rPh>
    <rPh sb="16" eb="18">
      <t>ケンシン</t>
    </rPh>
    <rPh sb="18" eb="21">
      <t>ミツモリショ</t>
    </rPh>
    <phoneticPr fontId="6"/>
  </si>
  <si>
    <t>単価（税込）</t>
    <rPh sb="0" eb="2">
      <t>タンカ</t>
    </rPh>
    <rPh sb="3" eb="5">
      <t>ゼイコ</t>
    </rPh>
    <phoneticPr fontId="6"/>
  </si>
  <si>
    <t>初回2</t>
    <rPh sb="0" eb="2">
      <t>ショカイ</t>
    </rPh>
    <phoneticPr fontId="6"/>
  </si>
  <si>
    <t>小計（税込）</t>
    <rPh sb="0" eb="2">
      <t>ショウケイ</t>
    </rPh>
    <rPh sb="3" eb="5">
      <t>ゼイコ</t>
    </rPh>
    <phoneticPr fontId="6"/>
  </si>
  <si>
    <t>専門職１人分の人件費</t>
    <rPh sb="0" eb="3">
      <t>せんも</t>
    </rPh>
    <rPh sb="4" eb="5">
      <t>にん</t>
    </rPh>
    <rPh sb="5" eb="6">
      <t>ぶん</t>
    </rPh>
    <rPh sb="7" eb="10">
      <t>じんけんひ</t>
    </rPh>
    <phoneticPr fontId="25" type="Hiragana"/>
  </si>
  <si>
    <t>HPV検査陽性者への細胞診</t>
    <rPh sb="3" eb="5">
      <t>ケンサ</t>
    </rPh>
    <rPh sb="5" eb="8">
      <t>ヨウセイシャ</t>
    </rPh>
    <rPh sb="10" eb="13">
      <t>サイボウシン</t>
    </rPh>
    <phoneticPr fontId="6"/>
  </si>
  <si>
    <t>細胞診（20～29歳）</t>
    <rPh sb="0" eb="3">
      <t>サイボウシン</t>
    </rPh>
    <rPh sb="9" eb="10">
      <t>サイ</t>
    </rPh>
    <phoneticPr fontId="6"/>
  </si>
  <si>
    <t>子宮頸がん検診</t>
    <rPh sb="0" eb="3">
      <t>しきゅうけい</t>
    </rPh>
    <rPh sb="5" eb="7">
      <t>けんしん</t>
    </rPh>
    <phoneticPr fontId="25" type="Hiragana"/>
  </si>
  <si>
    <t>注2）1日あたりの定員は160名、17日間実施で160名×16日間+96名×1日間＝2,656名の定員となる。</t>
    <rPh sb="0" eb="1">
      <t>チュウ</t>
    </rPh>
    <rPh sb="4" eb="5">
      <t>ニチ</t>
    </rPh>
    <rPh sb="9" eb="11">
      <t>テイイン</t>
    </rPh>
    <rPh sb="15" eb="16">
      <t>メイ</t>
    </rPh>
    <rPh sb="19" eb="20">
      <t>ニチ</t>
    </rPh>
    <rPh sb="20" eb="21">
      <t>カン</t>
    </rPh>
    <rPh sb="21" eb="23">
      <t>ジッシ</t>
    </rPh>
    <rPh sb="27" eb="28">
      <t>メイ</t>
    </rPh>
    <rPh sb="31" eb="33">
      <t>ニチカン</t>
    </rPh>
    <rPh sb="36" eb="37">
      <t>メイ</t>
    </rPh>
    <rPh sb="39" eb="41">
      <t>ニチカン</t>
    </rPh>
    <rPh sb="47" eb="48">
      <t>メイ</t>
    </rPh>
    <rPh sb="49" eb="51">
      <t>テイイン</t>
    </rPh>
    <phoneticPr fontId="6"/>
  </si>
  <si>
    <t>乳がん検診
（無料クーポン券）</t>
    <rPh sb="0" eb="1">
      <t>ニュウ</t>
    </rPh>
    <rPh sb="3" eb="5">
      <t>ケンシン</t>
    </rPh>
    <rPh sb="7" eb="9">
      <t>ムリョウ</t>
    </rPh>
    <rPh sb="13" eb="14">
      <t>ケン</t>
    </rPh>
    <phoneticPr fontId="6"/>
  </si>
  <si>
    <t>子宮頸がん検診
（無料クーポン券）</t>
    <rPh sb="0" eb="3">
      <t>しきゅうけい</t>
    </rPh>
    <rPh sb="5" eb="7">
      <t>けんしん</t>
    </rPh>
    <rPh sb="9" eb="11">
      <t>むりょう</t>
    </rPh>
    <rPh sb="15" eb="16">
      <t>けん</t>
    </rPh>
    <phoneticPr fontId="25" type="Hiragana"/>
  </si>
  <si>
    <t>細胞診</t>
    <rPh sb="0" eb="3">
      <t>サイボウシン</t>
    </rPh>
    <phoneticPr fontId="6"/>
  </si>
  <si>
    <t>HPV検査</t>
  </si>
  <si>
    <t>HPV検査陽性者への細胞診</t>
    <rPh sb="5" eb="8">
      <t>ヨウセイシャ</t>
    </rPh>
    <rPh sb="10" eb="13">
      <t>サイボウシン</t>
    </rPh>
    <phoneticPr fontId="6"/>
  </si>
  <si>
    <t>HPV検査</t>
    <rPh sb="3" eb="5">
      <t>ケンサ</t>
    </rPh>
    <phoneticPr fontId="6"/>
  </si>
  <si>
    <t>子宮頸がん検診
（無料クーポン券）</t>
    <rPh sb="0" eb="2">
      <t>シキュウ</t>
    </rPh>
    <rPh sb="2" eb="3">
      <t>ケイ</t>
    </rPh>
    <rPh sb="5" eb="7">
      <t>ケンシン</t>
    </rPh>
    <rPh sb="9" eb="11">
      <t>ムリョウ</t>
    </rPh>
    <rPh sb="15" eb="16">
      <t>ケン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</si>
</sst>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6" formatCode="&quot;¥&quot;#,##0;[Red]&quot;¥&quot;\-#,##0"/>
    <numFmt numFmtId="176" formatCode="#,##0_ "/>
    <numFmt numFmtId="177" formatCode="#,##0_);[Red]\(#,##0\)"/>
    <numFmt numFmtId="178" formatCode="0_ "/>
    <numFmt numFmtId="179" formatCode="[$-411]ggge&quot;年&quot;m&quot;月&quot;d&quot;日&quot;;@"/>
  </numFmts>
  <fonts count="40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indexed="8"/>
      <name val="游ゴシック"/>
      <family val="3"/>
    </font>
    <font>
      <sz val="11"/>
      <color theme="1"/>
      <name val="游ゴシック"/>
      <family val="3"/>
    </font>
    <font>
      <sz val="11"/>
      <color auto="1"/>
      <name val="ＭＳ Ｐゴシック"/>
      <family val="3"/>
    </font>
    <font>
      <sz val="11"/>
      <color theme="1"/>
      <name val="ＭＳ Ｐ明朝"/>
      <family val="1"/>
    </font>
    <font>
      <sz val="6"/>
      <color auto="1"/>
      <name val="ＭＳ Ｐゴシック"/>
      <family val="3"/>
      <scheme val="minor"/>
    </font>
    <font>
      <b/>
      <sz val="24"/>
      <color theme="1"/>
      <name val="游ゴシック"/>
      <family val="3"/>
    </font>
    <font>
      <sz val="14"/>
      <color rgb="FFFF0000"/>
      <name val="游ゴシック"/>
      <family val="3"/>
    </font>
    <font>
      <b/>
      <sz val="18"/>
      <color theme="1"/>
      <name val="游ゴシック"/>
      <family val="3"/>
    </font>
    <font>
      <sz val="28"/>
      <color theme="1"/>
      <name val="游ゴシック"/>
      <family val="3"/>
    </font>
    <font>
      <b/>
      <sz val="33"/>
      <color theme="1"/>
      <name val="游ゴシック"/>
      <family val="3"/>
    </font>
    <font>
      <sz val="12"/>
      <color theme="1"/>
      <name val="游ゴシック"/>
      <family val="3"/>
    </font>
    <font>
      <b/>
      <sz val="16"/>
      <color theme="1"/>
      <name val="游ゴシック"/>
      <family val="3"/>
    </font>
    <font>
      <b/>
      <sz val="11"/>
      <color theme="1"/>
      <name val="游ゴシック"/>
      <family val="3"/>
    </font>
    <font>
      <sz val="16"/>
      <color theme="1"/>
      <name val="游ゴシック"/>
      <family val="3"/>
    </font>
    <font>
      <sz val="26"/>
      <color theme="1"/>
      <name val="游ゴシック"/>
      <family val="3"/>
    </font>
    <font>
      <sz val="12"/>
      <color theme="1"/>
      <name val="ＭＳ Ｐゴシック"/>
      <family val="3"/>
      <scheme val="minor"/>
    </font>
    <font>
      <b/>
      <sz val="36"/>
      <color theme="1"/>
      <name val="游ゴシック"/>
      <family val="3"/>
    </font>
    <font>
      <sz val="16"/>
      <color rgb="FFFF0000"/>
      <name val="游ゴシック"/>
      <family val="3"/>
    </font>
    <font>
      <sz val="18"/>
      <color theme="1"/>
      <name val="游ゴシック"/>
      <family val="3"/>
    </font>
    <font>
      <sz val="18"/>
      <color auto="1"/>
      <name val="游ゴシック"/>
      <family val="3"/>
    </font>
    <font>
      <b/>
      <sz val="22"/>
      <color theme="1"/>
      <name val="游ゴシック"/>
      <family val="3"/>
    </font>
    <font>
      <b/>
      <sz val="16"/>
      <color auto="1"/>
      <name val="游ゴシック"/>
      <family val="3"/>
    </font>
    <font>
      <b/>
      <sz val="12"/>
      <color theme="1"/>
      <name val="游ゴシック"/>
      <family val="3"/>
    </font>
    <font>
      <sz val="6"/>
      <color auto="1"/>
      <name val="游ゴシック"/>
      <family val="3"/>
    </font>
    <font>
      <sz val="11"/>
      <color auto="1"/>
      <name val="ＭＳ Ｐ明朝"/>
      <family val="1"/>
    </font>
    <font>
      <sz val="20"/>
      <color auto="1"/>
      <name val="ＭＳ Ｐ明朝"/>
      <family val="1"/>
    </font>
    <font>
      <sz val="12"/>
      <color auto="1"/>
      <name val="ＭＳ Ｐ明朝"/>
      <family val="1"/>
    </font>
    <font>
      <sz val="10.5"/>
      <color auto="1"/>
      <name val="ＭＳ Ｐ明朝"/>
      <family val="1"/>
    </font>
    <font>
      <sz val="18"/>
      <color auto="1"/>
      <name val="ＭＳ Ｐ明朝"/>
      <family val="1"/>
    </font>
    <font>
      <b/>
      <sz val="12"/>
      <color auto="1"/>
      <name val="ＭＳ Ｐ明朝"/>
      <family val="1"/>
    </font>
    <font>
      <sz val="16"/>
      <color indexed="10"/>
      <name val="ＭＳ Ｐ明朝"/>
      <family val="1"/>
    </font>
    <font>
      <sz val="20"/>
      <color rgb="FFFF0000"/>
      <name val="ＭＳ Ｐ明朝"/>
      <family val="1"/>
    </font>
    <font>
      <sz val="10"/>
      <color auto="1"/>
      <name val="ＭＳ Ｐ明朝"/>
      <family val="1"/>
    </font>
    <font>
      <sz val="16"/>
      <color auto="1"/>
      <name val="ＭＳ Ｐ明朝"/>
      <family val="1"/>
    </font>
    <font>
      <sz val="12"/>
      <color theme="1"/>
      <name val="ＭＳ Ｐ明朝"/>
      <family val="1"/>
    </font>
    <font>
      <sz val="14"/>
      <color auto="1"/>
      <name val="ＭＳ Ｐ明朝"/>
      <family val="1"/>
    </font>
    <font>
      <sz val="16"/>
      <color theme="1"/>
      <name val="ＭＳ Ｐゴシック"/>
      <family val="3"/>
      <scheme val="minor"/>
    </font>
    <font>
      <b/>
      <sz val="20"/>
      <color theme="1"/>
      <name val="游ゴシック"/>
      <family val="3"/>
    </font>
  </fonts>
  <fills count="12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E9E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10" fillId="2" borderId="10" xfId="13" applyFont="1" applyFill="1" applyBorder="1" applyAlignment="1">
      <alignment horizontal="center" vertical="center"/>
    </xf>
    <xf numFmtId="38" fontId="10" fillId="3" borderId="10" xfId="13" applyFont="1" applyFill="1" applyBorder="1" applyAlignment="1">
      <alignment horizontal="center" vertical="center"/>
    </xf>
    <xf numFmtId="38" fontId="10" fillId="4" borderId="10" xfId="13" applyFont="1" applyFill="1" applyBorder="1" applyAlignment="1">
      <alignment horizontal="center" vertical="center"/>
    </xf>
    <xf numFmtId="38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0" fillId="2" borderId="11" xfId="13" applyFont="1" applyFill="1" applyBorder="1" applyAlignment="1">
      <alignment horizontal="center" vertical="center"/>
    </xf>
    <xf numFmtId="38" fontId="10" fillId="3" borderId="11" xfId="13" applyFont="1" applyFill="1" applyBorder="1" applyAlignment="1">
      <alignment horizontal="center" vertical="center"/>
    </xf>
    <xf numFmtId="38" fontId="10" fillId="4" borderId="11" xfId="13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3" fillId="0" borderId="13" xfId="0" applyFont="1" applyBorder="1" applyAlignment="1">
      <alignment horizontal="center" vertical="center" wrapText="1"/>
    </xf>
    <xf numFmtId="38" fontId="1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38" fontId="20" fillId="0" borderId="12" xfId="13" applyFont="1" applyFill="1" applyBorder="1" applyAlignment="1">
      <alignment horizontal="right" vertical="center"/>
    </xf>
    <xf numFmtId="38" fontId="20" fillId="0" borderId="1" xfId="13" applyFont="1" applyBorder="1" applyAlignment="1">
      <alignment horizontal="right" vertical="center"/>
    </xf>
    <xf numFmtId="38" fontId="21" fillId="0" borderId="12" xfId="13" applyFont="1" applyFill="1" applyBorder="1" applyAlignment="1">
      <alignment horizontal="right" vertical="center"/>
    </xf>
    <xf numFmtId="38" fontId="20" fillId="0" borderId="7" xfId="13" applyFont="1" applyFill="1" applyBorder="1" applyAlignment="1">
      <alignment horizontal="right" vertical="center"/>
    </xf>
    <xf numFmtId="38" fontId="22" fillId="2" borderId="2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26" xfId="0" applyFont="1" applyBorder="1" applyAlignment="1">
      <alignment horizontal="center" vertical="center"/>
    </xf>
    <xf numFmtId="176" fontId="13" fillId="5" borderId="10" xfId="0" applyNumberFormat="1" applyFont="1" applyFill="1" applyBorder="1" applyAlignment="1">
      <alignment horizontal="center" vertical="center"/>
    </xf>
    <xf numFmtId="176" fontId="13" fillId="5" borderId="2" xfId="0" applyNumberFormat="1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 wrapText="1"/>
    </xf>
    <xf numFmtId="177" fontId="22" fillId="2" borderId="27" xfId="0" applyNumberFormat="1" applyFont="1" applyFill="1" applyBorder="1" applyAlignment="1">
      <alignment horizontal="center" vertical="center"/>
    </xf>
    <xf numFmtId="38" fontId="20" fillId="5" borderId="12" xfId="13" applyFont="1" applyFill="1" applyBorder="1" applyAlignment="1">
      <alignment horizontal="right" vertical="center"/>
    </xf>
    <xf numFmtId="38" fontId="20" fillId="5" borderId="7" xfId="13" applyFont="1" applyFill="1" applyBorder="1" applyAlignment="1">
      <alignment horizontal="right" vertical="center"/>
    </xf>
    <xf numFmtId="0" fontId="22" fillId="2" borderId="24" xfId="0" applyFont="1" applyFill="1" applyBorder="1" applyAlignment="1">
      <alignment horizontal="center" vertical="center"/>
    </xf>
    <xf numFmtId="176" fontId="13" fillId="5" borderId="11" xfId="0" applyNumberFormat="1" applyFont="1" applyFill="1" applyBorder="1" applyAlignment="1">
      <alignment horizontal="center" vertical="center"/>
    </xf>
    <xf numFmtId="176" fontId="13" fillId="5" borderId="5" xfId="0" applyNumberFormat="1" applyFont="1" applyFill="1" applyBorder="1" applyAlignment="1">
      <alignment horizontal="center" vertical="center"/>
    </xf>
    <xf numFmtId="38" fontId="22" fillId="2" borderId="24" xfId="14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177" fontId="22" fillId="2" borderId="2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20" fillId="0" borderId="12" xfId="13" applyFont="1" applyFill="1" applyBorder="1" applyAlignment="1">
      <alignment horizontal="right" vertical="center" wrapText="1"/>
    </xf>
    <xf numFmtId="38" fontId="20" fillId="0" borderId="7" xfId="13" applyFont="1" applyFill="1" applyBorder="1" applyAlignment="1">
      <alignment horizontal="right" vertical="center" wrapText="1"/>
    </xf>
    <xf numFmtId="38" fontId="20" fillId="0" borderId="21" xfId="13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28" xfId="0" applyFont="1" applyBorder="1" applyAlignment="1">
      <alignment horizontal="center" vertical="center"/>
    </xf>
    <xf numFmtId="38" fontId="20" fillId="0" borderId="29" xfId="13" applyFont="1" applyBorder="1" applyAlignment="1">
      <alignment horizontal="right" vertical="center"/>
    </xf>
    <xf numFmtId="38" fontId="20" fillId="0" borderId="30" xfId="13" applyFont="1" applyBorder="1" applyAlignment="1">
      <alignment horizontal="right" vertical="center"/>
    </xf>
    <xf numFmtId="0" fontId="22" fillId="2" borderId="31" xfId="0" applyFont="1" applyFill="1" applyBorder="1" applyAlignment="1">
      <alignment horizontal="center" vertical="center"/>
    </xf>
    <xf numFmtId="176" fontId="13" fillId="5" borderId="32" xfId="0" applyNumberFormat="1" applyFont="1" applyFill="1" applyBorder="1" applyAlignment="1">
      <alignment horizontal="center" vertical="center"/>
    </xf>
    <xf numFmtId="176" fontId="13" fillId="5" borderId="33" xfId="0" applyNumberFormat="1" applyFont="1" applyFill="1" applyBorder="1" applyAlignment="1">
      <alignment horizontal="center" vertical="center"/>
    </xf>
    <xf numFmtId="38" fontId="22" fillId="2" borderId="31" xfId="14" applyNumberFormat="1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 wrapText="1"/>
    </xf>
    <xf numFmtId="177" fontId="22" fillId="2" borderId="31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38" fontId="18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38" fontId="22" fillId="3" borderId="38" xfId="0" applyNumberFormat="1" applyFont="1" applyFill="1" applyBorder="1" applyAlignment="1">
      <alignment horizontal="center" vertical="center"/>
    </xf>
    <xf numFmtId="177" fontId="13" fillId="5" borderId="10" xfId="14" applyNumberFormat="1" applyFont="1" applyFill="1" applyBorder="1" applyAlignment="1">
      <alignment horizontal="center" vertical="center"/>
    </xf>
    <xf numFmtId="177" fontId="13" fillId="5" borderId="2" xfId="14" applyNumberFormat="1" applyFont="1" applyFill="1" applyBorder="1" applyAlignment="1">
      <alignment horizontal="center" vertical="center"/>
    </xf>
    <xf numFmtId="177" fontId="22" fillId="3" borderId="2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13" fillId="5" borderId="10" xfId="0" applyNumberFormat="1" applyFont="1" applyFill="1" applyBorder="1" applyAlignment="1">
      <alignment horizontal="center" vertical="center"/>
    </xf>
    <xf numFmtId="38" fontId="22" fillId="3" borderId="27" xfId="0" applyNumberFormat="1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38" fontId="9" fillId="5" borderId="2" xfId="14" applyNumberFormat="1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/>
    </xf>
    <xf numFmtId="177" fontId="13" fillId="5" borderId="11" xfId="14" applyNumberFormat="1" applyFont="1" applyFill="1" applyBorder="1" applyAlignment="1">
      <alignment horizontal="center" vertical="center"/>
    </xf>
    <xf numFmtId="177" fontId="13" fillId="5" borderId="5" xfId="14" applyNumberFormat="1" applyFont="1" applyFill="1" applyBorder="1" applyAlignment="1">
      <alignment horizontal="center" vertical="center"/>
    </xf>
    <xf numFmtId="177" fontId="22" fillId="3" borderId="24" xfId="0" applyNumberFormat="1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38" fontId="22" fillId="3" borderId="24" xfId="14" applyNumberFormat="1" applyFont="1" applyFill="1" applyBorder="1" applyAlignment="1">
      <alignment horizontal="center" vertical="center"/>
    </xf>
    <xf numFmtId="38" fontId="9" fillId="5" borderId="5" xfId="14" applyNumberFormat="1" applyFont="1" applyFill="1" applyBorder="1" applyAlignment="1">
      <alignment horizontal="center" vertical="center" wrapText="1"/>
    </xf>
    <xf numFmtId="0" fontId="22" fillId="3" borderId="40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77" fontId="13" fillId="5" borderId="32" xfId="14" applyNumberFormat="1" applyFont="1" applyFill="1" applyBorder="1" applyAlignment="1">
      <alignment horizontal="center" vertical="center"/>
    </xf>
    <xf numFmtId="177" fontId="13" fillId="5" borderId="33" xfId="14" applyNumberFormat="1" applyFont="1" applyFill="1" applyBorder="1" applyAlignment="1">
      <alignment horizontal="center" vertical="center"/>
    </xf>
    <xf numFmtId="177" fontId="22" fillId="3" borderId="31" xfId="0" applyNumberFormat="1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38" fontId="22" fillId="3" borderId="31" xfId="14" applyNumberFormat="1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38" fontId="9" fillId="5" borderId="33" xfId="14" applyNumberFormat="1" applyFont="1" applyFill="1" applyBorder="1" applyAlignment="1">
      <alignment horizontal="center" vertical="center" wrapText="1"/>
    </xf>
    <xf numFmtId="0" fontId="26" fillId="0" borderId="0" xfId="6" applyFont="1">
      <alignment vertical="center"/>
    </xf>
    <xf numFmtId="0" fontId="27" fillId="0" borderId="0" xfId="6" applyFont="1">
      <alignment vertical="center"/>
    </xf>
    <xf numFmtId="0" fontId="28" fillId="0" borderId="1" xfId="6" applyFont="1" applyBorder="1" applyAlignment="1">
      <alignment horizontal="center" vertical="center" wrapText="1"/>
    </xf>
    <xf numFmtId="0" fontId="28" fillId="0" borderId="1" xfId="6" applyFont="1" applyBorder="1" applyAlignment="1">
      <alignment horizontal="center" vertical="center" textRotation="255" wrapText="1"/>
    </xf>
    <xf numFmtId="178" fontId="28" fillId="0" borderId="0" xfId="6" applyNumberFormat="1" applyFont="1" applyAlignment="1">
      <alignment horizontal="left" vertical="center"/>
    </xf>
    <xf numFmtId="0" fontId="28" fillId="0" borderId="0" xfId="6" applyFont="1">
      <alignment vertical="center"/>
    </xf>
    <xf numFmtId="0" fontId="26" fillId="0" borderId="1" xfId="6" applyFont="1" applyBorder="1" applyAlignment="1">
      <alignment horizontal="center" vertical="center"/>
    </xf>
    <xf numFmtId="0" fontId="29" fillId="0" borderId="21" xfId="6" applyFont="1" applyBorder="1" applyAlignment="1">
      <alignment horizontal="center" vertical="center" textRotation="255" shrinkToFit="1"/>
    </xf>
    <xf numFmtId="0" fontId="29" fillId="0" borderId="23" xfId="6" applyFont="1" applyBorder="1" applyAlignment="1">
      <alignment horizontal="center" vertical="center" textRotation="255" shrinkToFit="1"/>
    </xf>
    <xf numFmtId="0" fontId="29" fillId="0" borderId="22" xfId="6" applyFont="1" applyBorder="1" applyAlignment="1">
      <alignment horizontal="center" vertical="center" textRotation="255" shrinkToFit="1"/>
    </xf>
    <xf numFmtId="0" fontId="28" fillId="0" borderId="0" xfId="6" applyFont="1" applyAlignment="1">
      <alignment horizontal="left" vertical="center" shrinkToFit="1"/>
    </xf>
    <xf numFmtId="0" fontId="26" fillId="0" borderId="0" xfId="6" applyFont="1" applyAlignment="1">
      <alignment vertical="center" shrinkToFit="1"/>
    </xf>
    <xf numFmtId="0" fontId="30" fillId="0" borderId="0" xfId="6" applyFont="1" applyAlignment="1">
      <alignment vertical="center" shrinkToFit="1"/>
    </xf>
    <xf numFmtId="0" fontId="28" fillId="0" borderId="1" xfId="6" applyFont="1" applyBorder="1" applyAlignment="1">
      <alignment horizontal="center" vertical="center" shrinkToFit="1"/>
    </xf>
    <xf numFmtId="178" fontId="28" fillId="0" borderId="0" xfId="6" applyNumberFormat="1" applyFont="1" applyAlignment="1">
      <alignment horizontal="center" vertical="center" shrinkToFit="1"/>
    </xf>
    <xf numFmtId="0" fontId="29" fillId="0" borderId="0" xfId="6" applyFont="1" applyAlignment="1">
      <alignment vertical="center" shrinkToFit="1"/>
    </xf>
    <xf numFmtId="0" fontId="29" fillId="0" borderId="1" xfId="6" applyFont="1" applyBorder="1" applyAlignment="1">
      <alignment horizontal="center" vertical="center" shrinkToFit="1"/>
    </xf>
    <xf numFmtId="0" fontId="28" fillId="6" borderId="1" xfId="6" applyFont="1" applyFill="1" applyBorder="1" applyAlignment="1">
      <alignment horizontal="left" vertical="center" shrinkToFit="1"/>
    </xf>
    <xf numFmtId="0" fontId="28" fillId="7" borderId="1" xfId="6" applyFont="1" applyFill="1" applyBorder="1" applyAlignment="1">
      <alignment horizontal="left" vertical="center" shrinkToFit="1"/>
    </xf>
    <xf numFmtId="0" fontId="28" fillId="8" borderId="1" xfId="6" applyFont="1" applyFill="1" applyBorder="1" applyAlignment="1">
      <alignment horizontal="left" vertical="center" shrinkToFit="1"/>
    </xf>
    <xf numFmtId="3" fontId="28" fillId="0" borderId="42" xfId="6" applyNumberFormat="1" applyFont="1" applyBorder="1" applyAlignment="1">
      <alignment horizontal="center" vertical="center" shrinkToFit="1"/>
    </xf>
    <xf numFmtId="3" fontId="28" fillId="0" borderId="43" xfId="6" applyNumberFormat="1" applyFont="1" applyBorder="1" applyAlignment="1">
      <alignment horizontal="center" vertical="center" shrinkToFit="1"/>
    </xf>
    <xf numFmtId="3" fontId="28" fillId="0" borderId="44" xfId="6" applyNumberFormat="1" applyFont="1" applyBorder="1" applyAlignment="1">
      <alignment horizontal="center" vertical="center" shrinkToFit="1"/>
    </xf>
    <xf numFmtId="3" fontId="28" fillId="0" borderId="45" xfId="6" applyNumberFormat="1" applyFont="1" applyBorder="1" applyAlignment="1">
      <alignment horizontal="center" vertical="center" shrinkToFit="1"/>
    </xf>
    <xf numFmtId="0" fontId="26" fillId="6" borderId="46" xfId="6" applyFont="1" applyFill="1" applyBorder="1" applyAlignment="1">
      <alignment vertical="center" shrinkToFit="1"/>
    </xf>
    <xf numFmtId="0" fontId="28" fillId="7" borderId="43" xfId="6" applyFont="1" applyFill="1" applyBorder="1" applyAlignment="1">
      <alignment vertical="center" shrinkToFit="1"/>
    </xf>
    <xf numFmtId="0" fontId="28" fillId="8" borderId="45" xfId="6" applyFont="1" applyFill="1" applyBorder="1" applyAlignment="1">
      <alignment vertical="center" shrinkToFit="1"/>
    </xf>
    <xf numFmtId="0" fontId="28" fillId="0" borderId="0" xfId="6" applyFont="1" applyAlignment="1">
      <alignment vertical="center" shrinkToFit="1"/>
    </xf>
    <xf numFmtId="0" fontId="26" fillId="0" borderId="6" xfId="6" applyFont="1" applyBorder="1" applyAlignment="1">
      <alignment vertical="center" shrinkToFit="1"/>
    </xf>
    <xf numFmtId="3" fontId="28" fillId="0" borderId="1" xfId="6" applyNumberFormat="1" applyFont="1" applyBorder="1" applyAlignment="1">
      <alignment horizontal="center" vertical="center" shrinkToFit="1"/>
    </xf>
    <xf numFmtId="3" fontId="28" fillId="0" borderId="21" xfId="6" applyNumberFormat="1" applyFont="1" applyBorder="1" applyAlignment="1">
      <alignment horizontal="center" vertical="center" shrinkToFit="1"/>
    </xf>
    <xf numFmtId="0" fontId="28" fillId="6" borderId="42" xfId="6" applyFont="1" applyFill="1" applyBorder="1" applyAlignment="1">
      <alignment vertical="center" shrinkToFit="1"/>
    </xf>
    <xf numFmtId="0" fontId="31" fillId="0" borderId="0" xfId="6" applyFont="1" applyAlignment="1">
      <alignment vertical="center" shrinkToFit="1"/>
    </xf>
    <xf numFmtId="3" fontId="28" fillId="0" borderId="1" xfId="3" applyNumberFormat="1" applyFont="1" applyFill="1" applyBorder="1" applyAlignment="1">
      <alignment horizontal="center" vertical="center" wrapText="1"/>
    </xf>
    <xf numFmtId="3" fontId="32" fillId="9" borderId="1" xfId="6" applyNumberFormat="1" applyFont="1" applyFill="1" applyBorder="1" applyAlignment="1">
      <alignment horizontal="center" vertical="center" shrinkToFit="1"/>
    </xf>
    <xf numFmtId="0" fontId="29" fillId="0" borderId="6" xfId="6" applyFont="1" applyBorder="1" applyAlignment="1">
      <alignment vertical="center" shrinkToFit="1"/>
    </xf>
    <xf numFmtId="0" fontId="28" fillId="6" borderId="1" xfId="6" applyFont="1" applyFill="1" applyBorder="1" applyAlignment="1">
      <alignment horizontal="center" vertical="center" shrinkToFit="1"/>
    </xf>
    <xf numFmtId="0" fontId="28" fillId="7" borderId="1" xfId="6" applyFont="1" applyFill="1" applyBorder="1" applyAlignment="1">
      <alignment horizontal="center" vertical="center" shrinkToFit="1"/>
    </xf>
    <xf numFmtId="0" fontId="28" fillId="8" borderId="1" xfId="6" applyFont="1" applyFill="1" applyBorder="1" applyAlignment="1">
      <alignment horizontal="center" vertical="center" shrinkToFit="1"/>
    </xf>
    <xf numFmtId="0" fontId="26" fillId="0" borderId="47" xfId="6" applyFont="1" applyBorder="1" applyAlignment="1">
      <alignment vertical="center" shrinkToFit="1"/>
    </xf>
    <xf numFmtId="0" fontId="26" fillId="0" borderId="48" xfId="6" applyFont="1" applyBorder="1" applyAlignment="1">
      <alignment vertical="center" shrinkToFit="1"/>
    </xf>
    <xf numFmtId="0" fontId="28" fillId="0" borderId="21" xfId="6" applyFont="1" applyBorder="1" applyAlignment="1">
      <alignment horizontal="center" vertical="center" shrinkToFit="1"/>
    </xf>
    <xf numFmtId="0" fontId="33" fillId="0" borderId="0" xfId="6" applyFont="1" applyAlignment="1">
      <alignment vertical="center" shrinkToFit="1"/>
    </xf>
    <xf numFmtId="0" fontId="26" fillId="0" borderId="49" xfId="6" applyFont="1" applyBorder="1" applyAlignment="1">
      <alignment vertical="center" shrinkToFit="1"/>
    </xf>
    <xf numFmtId="0" fontId="26" fillId="0" borderId="50" xfId="6" applyFont="1" applyBorder="1" applyAlignment="1">
      <alignment vertical="center" shrinkToFit="1"/>
    </xf>
    <xf numFmtId="0" fontId="26" fillId="0" borderId="51" xfId="6" applyFont="1" applyBorder="1" applyAlignment="1">
      <alignment vertical="center" shrinkToFit="1"/>
    </xf>
    <xf numFmtId="179" fontId="34" fillId="0" borderId="0" xfId="6" applyNumberFormat="1" applyFont="1" applyAlignment="1">
      <alignment vertical="center" shrinkToFit="1"/>
    </xf>
    <xf numFmtId="3" fontId="35" fillId="0" borderId="1" xfId="6" applyNumberFormat="1" applyFont="1" applyBorder="1" applyAlignment="1">
      <alignment horizontal="center" vertical="center" shrinkToFit="1"/>
    </xf>
    <xf numFmtId="178" fontId="28" fillId="0" borderId="0" xfId="6" applyNumberFormat="1" applyFont="1" applyAlignment="1">
      <alignment horizontal="left" vertical="center" shrinkToFit="1"/>
    </xf>
    <xf numFmtId="0" fontId="26" fillId="0" borderId="1" xfId="6" applyFont="1" applyBorder="1" applyAlignment="1">
      <alignment horizontal="center" vertical="center" shrinkToFit="1"/>
    </xf>
    <xf numFmtId="3" fontId="28" fillId="0" borderId="1" xfId="12" applyNumberFormat="1" applyFont="1" applyFill="1" applyBorder="1" applyAlignment="1">
      <alignment horizontal="center" vertical="center" wrapText="1" shrinkToFit="1"/>
    </xf>
    <xf numFmtId="3" fontId="36" fillId="9" borderId="1" xfId="12" applyNumberFormat="1" applyFont="1" applyFill="1" applyBorder="1" applyAlignment="1">
      <alignment horizontal="right" vertical="center" shrinkToFit="1"/>
    </xf>
    <xf numFmtId="38" fontId="36" fillId="9" borderId="42" xfId="12" applyNumberFormat="1" applyFont="1" applyFill="1" applyBorder="1" applyAlignment="1">
      <alignment horizontal="right" vertical="center" shrinkToFit="1"/>
    </xf>
    <xf numFmtId="38" fontId="36" fillId="9" borderId="43" xfId="12" applyNumberFormat="1" applyFont="1" applyFill="1" applyBorder="1" applyAlignment="1">
      <alignment horizontal="right" vertical="center" shrinkToFit="1"/>
    </xf>
    <xf numFmtId="38" fontId="36" fillId="9" borderId="44" xfId="12" applyNumberFormat="1" applyFont="1" applyFill="1" applyBorder="1" applyAlignment="1">
      <alignment horizontal="right" vertical="center" shrinkToFit="1"/>
    </xf>
    <xf numFmtId="3" fontId="36" fillId="9" borderId="45" xfId="12" applyNumberFormat="1" applyFont="1" applyFill="1" applyBorder="1" applyAlignment="1">
      <alignment horizontal="right" vertical="center" shrinkToFit="1"/>
    </xf>
    <xf numFmtId="3" fontId="5" fillId="0" borderId="46" xfId="6" applyNumberFormat="1" applyFont="1" applyBorder="1" applyAlignment="1">
      <alignment vertical="center" shrinkToFit="1"/>
    </xf>
    <xf numFmtId="3" fontId="5" fillId="10" borderId="43" xfId="6" applyNumberFormat="1" applyFont="1" applyFill="1" applyBorder="1" applyAlignment="1">
      <alignment vertical="center" shrinkToFit="1"/>
    </xf>
    <xf numFmtId="3" fontId="5" fillId="11" borderId="45" xfId="6" applyNumberFormat="1" applyFont="1" applyFill="1" applyBorder="1" applyAlignment="1">
      <alignment vertical="center" shrinkToFit="1"/>
    </xf>
    <xf numFmtId="3" fontId="26" fillId="0" borderId="0" xfId="6" applyNumberFormat="1" applyFont="1" applyAlignment="1">
      <alignment vertical="center" shrinkToFit="1"/>
    </xf>
    <xf numFmtId="3" fontId="28" fillId="6" borderId="52" xfId="12" applyNumberFormat="1" applyFont="1" applyFill="1" applyBorder="1" applyAlignment="1">
      <alignment horizontal="right" vertical="center" shrinkToFit="1"/>
    </xf>
    <xf numFmtId="3" fontId="28" fillId="7" borderId="52" xfId="12" applyNumberFormat="1" applyFont="1" applyFill="1" applyBorder="1" applyAlignment="1">
      <alignment horizontal="right" vertical="center" shrinkToFit="1"/>
    </xf>
    <xf numFmtId="3" fontId="28" fillId="8" borderId="52" xfId="12" applyNumberFormat="1" applyFont="1" applyFill="1" applyBorder="1" applyAlignment="1">
      <alignment horizontal="right" vertical="center" shrinkToFit="1"/>
    </xf>
    <xf numFmtId="3" fontId="28" fillId="0" borderId="1" xfId="6" applyNumberFormat="1" applyFont="1" applyBorder="1" applyAlignment="1">
      <alignment vertical="center" shrinkToFit="1"/>
    </xf>
    <xf numFmtId="3" fontId="28" fillId="0" borderId="21" xfId="12" applyNumberFormat="1" applyFont="1" applyFill="1" applyBorder="1" applyAlignment="1">
      <alignment horizontal="right" vertical="center" shrinkToFit="1"/>
    </xf>
    <xf numFmtId="3" fontId="26" fillId="0" borderId="42" xfId="6" applyNumberFormat="1" applyFont="1" applyBorder="1" applyAlignment="1">
      <alignment vertical="center" shrinkToFit="1"/>
    </xf>
    <xf numFmtId="3" fontId="26" fillId="0" borderId="43" xfId="6" applyNumberFormat="1" applyFont="1" applyBorder="1" applyAlignment="1">
      <alignment vertical="center" shrinkToFit="1"/>
    </xf>
    <xf numFmtId="3" fontId="26" fillId="0" borderId="45" xfId="6" applyNumberFormat="1" applyFont="1" applyBorder="1" applyAlignment="1">
      <alignment vertical="center" shrinkToFit="1"/>
    </xf>
    <xf numFmtId="0" fontId="28" fillId="0" borderId="1" xfId="6" applyFont="1" applyBorder="1" applyAlignment="1">
      <alignment horizontal="left" vertical="center" wrapText="1" shrinkToFit="1"/>
    </xf>
    <xf numFmtId="3" fontId="36" fillId="6" borderId="1" xfId="12" applyNumberFormat="1" applyFont="1" applyFill="1" applyBorder="1" applyAlignment="1">
      <alignment horizontal="right" vertical="center" shrinkToFit="1"/>
    </xf>
    <xf numFmtId="3" fontId="36" fillId="10" borderId="1" xfId="12" applyNumberFormat="1" applyFont="1" applyFill="1" applyBorder="1" applyAlignment="1">
      <alignment horizontal="right" vertical="center" shrinkToFit="1"/>
    </xf>
    <xf numFmtId="3" fontId="36" fillId="11" borderId="1" xfId="12" applyNumberFormat="1" applyFont="1" applyFill="1" applyBorder="1" applyAlignment="1">
      <alignment horizontal="right" vertical="center" shrinkToFit="1"/>
    </xf>
    <xf numFmtId="3" fontId="36" fillId="6" borderId="42" xfId="12" applyNumberFormat="1" applyFont="1" applyFill="1" applyBorder="1" applyAlignment="1">
      <alignment horizontal="right" vertical="center" shrinkToFit="1"/>
    </xf>
    <xf numFmtId="3" fontId="36" fillId="6" borderId="43" xfId="12" applyNumberFormat="1" applyFont="1" applyFill="1" applyBorder="1" applyAlignment="1">
      <alignment horizontal="right" vertical="center" shrinkToFit="1"/>
    </xf>
    <xf numFmtId="3" fontId="36" fillId="6" borderId="45" xfId="12" applyNumberFormat="1" applyFont="1" applyFill="1" applyBorder="1" applyAlignment="1">
      <alignment horizontal="right" vertical="center" shrinkToFit="1"/>
    </xf>
    <xf numFmtId="3" fontId="36" fillId="9" borderId="1" xfId="6" applyNumberFormat="1" applyFont="1" applyFill="1" applyBorder="1" applyAlignment="1">
      <alignment vertical="center" shrinkToFit="1"/>
    </xf>
    <xf numFmtId="3" fontId="36" fillId="9" borderId="21" xfId="12" applyNumberFormat="1" applyFont="1" applyFill="1" applyBorder="1" applyAlignment="1">
      <alignment horizontal="right" vertical="center" shrinkToFit="1"/>
    </xf>
    <xf numFmtId="38" fontId="36" fillId="9" borderId="21" xfId="12" applyNumberFormat="1" applyFont="1" applyFill="1" applyBorder="1" applyAlignment="1">
      <alignment horizontal="right" vertical="center" shrinkToFit="1"/>
    </xf>
    <xf numFmtId="3" fontId="5" fillId="0" borderId="42" xfId="6" applyNumberFormat="1" applyFont="1" applyBorder="1" applyAlignment="1">
      <alignment vertical="center" shrinkToFit="1"/>
    </xf>
    <xf numFmtId="3" fontId="5" fillId="0" borderId="43" xfId="6" applyNumberFormat="1" applyFont="1" applyBorder="1" applyAlignment="1">
      <alignment vertical="center" shrinkToFit="1"/>
    </xf>
    <xf numFmtId="3" fontId="5" fillId="0" borderId="45" xfId="6" applyNumberFormat="1" applyFont="1" applyBorder="1" applyAlignment="1">
      <alignment vertical="center" shrinkToFit="1"/>
    </xf>
    <xf numFmtId="0" fontId="34" fillId="0" borderId="0" xfId="6" applyFont="1" applyAlignment="1">
      <alignment horizontal="right" vertical="center" shrinkToFit="1"/>
    </xf>
    <xf numFmtId="3" fontId="28" fillId="0" borderId="21" xfId="12" applyNumberFormat="1" applyFont="1" applyFill="1" applyBorder="1" applyAlignment="1">
      <alignment horizontal="center" vertical="center" wrapText="1" shrinkToFit="1"/>
    </xf>
    <xf numFmtId="3" fontId="28" fillId="0" borderId="23" xfId="12" applyNumberFormat="1" applyFont="1" applyFill="1" applyBorder="1" applyAlignment="1">
      <alignment horizontal="center" vertical="center" shrinkToFit="1"/>
    </xf>
    <xf numFmtId="3" fontId="28" fillId="0" borderId="22" xfId="12" applyNumberFormat="1" applyFont="1" applyFill="1" applyBorder="1" applyAlignment="1">
      <alignment horizontal="center" vertical="center" shrinkToFit="1"/>
    </xf>
    <xf numFmtId="0" fontId="26" fillId="0" borderId="46" xfId="6" applyFont="1" applyBorder="1" applyAlignment="1">
      <alignment vertical="center" shrinkToFit="1"/>
    </xf>
    <xf numFmtId="0" fontId="26" fillId="0" borderId="43" xfId="6" applyFont="1" applyBorder="1" applyAlignment="1">
      <alignment vertical="center" shrinkToFit="1"/>
    </xf>
    <xf numFmtId="0" fontId="26" fillId="0" borderId="45" xfId="6" applyFont="1" applyBorder="1" applyAlignment="1">
      <alignment vertical="center" shrinkToFit="1"/>
    </xf>
    <xf numFmtId="3" fontId="5" fillId="0" borderId="22" xfId="6" applyNumberFormat="1" applyFont="1" applyBorder="1" applyAlignment="1">
      <alignment vertical="center" shrinkToFit="1"/>
    </xf>
    <xf numFmtId="0" fontId="37" fillId="0" borderId="0" xfId="6" applyFont="1" applyAlignment="1">
      <alignment horizontal="right" vertical="center" shrinkToFit="1"/>
    </xf>
    <xf numFmtId="0" fontId="26" fillId="0" borderId="0" xfId="6" applyFont="1" applyAlignment="1">
      <alignment horizontal="right" vertical="center"/>
    </xf>
    <xf numFmtId="0" fontId="26" fillId="0" borderId="42" xfId="6" applyFont="1" applyBorder="1" applyAlignment="1">
      <alignment horizontal="center" vertical="center" shrinkToFit="1"/>
    </xf>
    <xf numFmtId="0" fontId="26" fillId="0" borderId="43" xfId="6" applyFont="1" applyBorder="1" applyAlignment="1">
      <alignment horizontal="center" vertical="center" shrinkToFit="1"/>
    </xf>
    <xf numFmtId="0" fontId="26" fillId="0" borderId="45" xfId="6" applyFont="1" applyBorder="1" applyAlignment="1">
      <alignment horizontal="center" vertical="center" shrinkToFit="1"/>
    </xf>
    <xf numFmtId="0" fontId="26" fillId="0" borderId="46" xfId="6" applyFont="1" applyBorder="1" applyAlignment="1">
      <alignment horizontal="center" vertical="center" shrinkToFit="1"/>
    </xf>
    <xf numFmtId="0" fontId="26" fillId="0" borderId="0" xfId="6" applyFont="1" applyAlignment="1">
      <alignment horizontal="center" vertical="center" shrinkToFit="1"/>
    </xf>
    <xf numFmtId="0" fontId="26" fillId="0" borderId="42" xfId="6" applyFont="1" applyBorder="1" applyAlignment="1">
      <alignment vertical="center" shrinkToFit="1"/>
    </xf>
    <xf numFmtId="0" fontId="38" fillId="0" borderId="0" xfId="0" applyFont="1">
      <alignment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8" fontId="18" fillId="4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38" fontId="22" fillId="4" borderId="57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38" fontId="22" fillId="4" borderId="27" xfId="0" applyNumberFormat="1" applyFont="1" applyFill="1" applyBorder="1" applyAlignment="1">
      <alignment horizontal="center" vertical="center"/>
    </xf>
    <xf numFmtId="176" fontId="20" fillId="5" borderId="11" xfId="0" applyNumberFormat="1" applyFont="1" applyFill="1" applyBorder="1" applyAlignment="1">
      <alignment horizontal="center" vertical="center"/>
    </xf>
    <xf numFmtId="176" fontId="20" fillId="5" borderId="10" xfId="0" applyNumberFormat="1" applyFont="1" applyFill="1" applyBorder="1" applyAlignment="1">
      <alignment horizontal="center" vertical="center"/>
    </xf>
    <xf numFmtId="176" fontId="20" fillId="5" borderId="59" xfId="0" applyNumberFormat="1" applyFont="1" applyFill="1" applyBorder="1" applyAlignment="1">
      <alignment horizontal="center" vertical="center"/>
    </xf>
    <xf numFmtId="176" fontId="20" fillId="5" borderId="12" xfId="0" applyNumberFormat="1" applyFont="1" applyFill="1" applyBorder="1" applyAlignment="1">
      <alignment horizontal="right" vertical="center" wrapText="1"/>
    </xf>
    <xf numFmtId="38" fontId="20" fillId="5" borderId="1" xfId="13" applyFont="1" applyFill="1" applyBorder="1" applyAlignment="1">
      <alignment horizontal="right" vertical="center" wrapText="1"/>
    </xf>
    <xf numFmtId="38" fontId="20" fillId="5" borderId="12" xfId="13" applyFont="1" applyFill="1" applyBorder="1" applyAlignment="1">
      <alignment horizontal="right" vertical="center" wrapText="1"/>
    </xf>
    <xf numFmtId="176" fontId="20" fillId="5" borderId="7" xfId="0" applyNumberFormat="1" applyFont="1" applyFill="1" applyBorder="1" applyAlignment="1">
      <alignment horizontal="right" vertical="center" wrapText="1"/>
    </xf>
    <xf numFmtId="38" fontId="22" fillId="4" borderId="24" xfId="0" applyNumberFormat="1" applyFont="1" applyFill="1" applyBorder="1" applyAlignment="1">
      <alignment horizontal="center" vertical="center"/>
    </xf>
    <xf numFmtId="176" fontId="20" fillId="5" borderId="60" xfId="0" applyNumberFormat="1" applyFont="1" applyFill="1" applyBorder="1" applyAlignment="1">
      <alignment horizontal="center" vertical="center"/>
    </xf>
    <xf numFmtId="176" fontId="20" fillId="0" borderId="1" xfId="0" applyNumberFormat="1" applyFont="1" applyBorder="1" applyAlignment="1">
      <alignment vertical="center" wrapText="1"/>
    </xf>
    <xf numFmtId="176" fontId="20" fillId="0" borderId="2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38" fontId="20" fillId="0" borderId="1" xfId="13" applyFont="1" applyBorder="1" applyAlignment="1">
      <alignment horizontal="right" vertical="center" wrapText="1"/>
    </xf>
    <xf numFmtId="0" fontId="20" fillId="0" borderId="21" xfId="0" applyFont="1" applyBorder="1" applyAlignment="1">
      <alignment vertical="center" wrapText="1"/>
    </xf>
    <xf numFmtId="38" fontId="20" fillId="0" borderId="29" xfId="13" applyFont="1" applyFill="1" applyBorder="1" applyAlignment="1">
      <alignment vertical="center" wrapText="1"/>
    </xf>
    <xf numFmtId="38" fontId="22" fillId="4" borderId="61" xfId="0" applyNumberFormat="1" applyFont="1" applyFill="1" applyBorder="1" applyAlignment="1">
      <alignment horizontal="center" vertical="center"/>
    </xf>
    <xf numFmtId="38" fontId="22" fillId="4" borderId="31" xfId="0" applyNumberFormat="1" applyFont="1" applyFill="1" applyBorder="1" applyAlignment="1">
      <alignment horizontal="center" vertical="center"/>
    </xf>
    <xf numFmtId="176" fontId="20" fillId="5" borderId="32" xfId="0" applyNumberFormat="1" applyFont="1" applyFill="1" applyBorder="1" applyAlignment="1">
      <alignment horizontal="center" vertical="center"/>
    </xf>
    <xf numFmtId="176" fontId="20" fillId="5" borderId="62" xfId="0" applyNumberFormat="1" applyFont="1" applyFill="1" applyBorder="1" applyAlignment="1">
      <alignment horizontal="center" vertical="center"/>
    </xf>
  </cellXfs>
  <cellStyles count="15">
    <cellStyle name="桁区切り 2" xfId="1"/>
    <cellStyle name="桁区切り 3" xfId="2"/>
    <cellStyle name="桁区切り 4" xfId="3"/>
    <cellStyle name="桁区切り 5" xfId="4"/>
    <cellStyle name="標準" xfId="0" builtinId="0"/>
    <cellStyle name="標準 2" xfId="5"/>
    <cellStyle name="標準 2 2" xfId="6"/>
    <cellStyle name="標準 3" xfId="7"/>
    <cellStyle name="標準 3 2" xfId="8"/>
    <cellStyle name="標準 4" xfId="9"/>
    <cellStyle name="標準 4 2" xfId="10"/>
    <cellStyle name="標準 5" xfId="11"/>
    <cellStyle name="通貨 2" xfId="12"/>
    <cellStyle name="桁区切り" xfId="13" builtinId="6"/>
    <cellStyle name="通貨" xfId="14" builtinId="7"/>
  </cellStyles>
  <tableStyles count="0" defaultTableStyle="TableStyleMedium2" defaultPivotStyle="PivotStyleLight16"/>
  <colors>
    <mruColors>
      <color rgb="FFFFFF99"/>
      <color rgb="FFFFFFCC"/>
      <color rgb="FFE9E9FF"/>
      <color rgb="FFCCFFFF"/>
      <color rgb="FFCC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29"/>
  <sheetViews>
    <sheetView tabSelected="1" zoomScaleSheetLayoutView="100" workbookViewId="0">
      <selection activeCell="O2" sqref="O2"/>
    </sheetView>
  </sheetViews>
  <sheetFormatPr defaultColWidth="9" defaultRowHeight="18.75"/>
  <cols>
    <col min="1" max="3" width="11.625" style="1" customWidth="1"/>
    <col min="4" max="10" width="8.125" style="1" customWidth="1"/>
    <col min="11" max="16384" width="9" style="1"/>
  </cols>
  <sheetData>
    <row r="1" spans="1:12" ht="39.75">
      <c r="A1" s="2" t="s">
        <v>130</v>
      </c>
      <c r="B1" s="2"/>
      <c r="C1" s="2"/>
      <c r="D1" s="2"/>
      <c r="E1" s="2"/>
      <c r="F1" s="2"/>
      <c r="G1" s="2"/>
      <c r="H1" s="2"/>
      <c r="I1" s="2"/>
      <c r="J1" s="2"/>
      <c r="K1" s="2"/>
      <c r="L1" s="28"/>
    </row>
    <row r="2" spans="1:12" ht="39.75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8"/>
    </row>
    <row r="3" spans="1:12" ht="39.75">
      <c r="A3" s="2" t="s">
        <v>131</v>
      </c>
      <c r="B3" s="2"/>
      <c r="C3" s="2"/>
      <c r="D3" s="2"/>
      <c r="E3" s="2"/>
      <c r="F3" s="2"/>
      <c r="G3" s="2"/>
      <c r="H3" s="2"/>
      <c r="I3" s="2"/>
      <c r="J3" s="2"/>
      <c r="K3" s="2"/>
      <c r="L3" s="28"/>
    </row>
    <row r="4" spans="1:12" ht="39.75">
      <c r="A4" s="2" t="s">
        <v>133</v>
      </c>
      <c r="B4" s="2"/>
      <c r="C4" s="2"/>
      <c r="D4" s="2"/>
      <c r="E4" s="2"/>
      <c r="F4" s="2"/>
      <c r="G4" s="2"/>
      <c r="H4" s="2"/>
      <c r="I4" s="2"/>
      <c r="J4" s="2"/>
      <c r="K4" s="2"/>
      <c r="L4" s="29"/>
    </row>
    <row r="5" spans="1:12" ht="39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9"/>
    </row>
    <row r="6" spans="1:12" ht="19.5">
      <c r="F6" s="26" t="s">
        <v>22</v>
      </c>
      <c r="G6" s="26"/>
    </row>
    <row r="7" spans="1:12" ht="19.5">
      <c r="F7" s="26" t="s">
        <v>11</v>
      </c>
      <c r="G7" s="26"/>
    </row>
    <row r="8" spans="1:12" ht="24">
      <c r="A8" s="3"/>
      <c r="F8" s="26" t="s">
        <v>57</v>
      </c>
      <c r="G8" s="26"/>
    </row>
    <row r="9" spans="1:12" ht="19.5">
      <c r="F9" s="26" t="s">
        <v>15</v>
      </c>
      <c r="G9" s="26"/>
    </row>
    <row r="10" spans="1:12" ht="19.5">
      <c r="F10" s="26"/>
      <c r="G10" s="26"/>
    </row>
    <row r="12" spans="1:12" ht="23.1" customHeight="1">
      <c r="A12" s="4" t="s">
        <v>132</v>
      </c>
      <c r="B12" s="4"/>
      <c r="C12" s="4"/>
      <c r="D12" s="14">
        <f>'(1)国保集団健診'!B5</f>
        <v>-3367000</v>
      </c>
      <c r="E12" s="20"/>
      <c r="F12" s="20"/>
      <c r="G12" s="20"/>
      <c r="H12" s="20"/>
      <c r="I12" s="20"/>
      <c r="J12" s="20"/>
      <c r="K12" s="27" t="s">
        <v>0</v>
      </c>
    </row>
    <row r="13" spans="1:12" ht="23.1" customHeight="1">
      <c r="A13" s="4"/>
      <c r="B13" s="4"/>
      <c r="C13" s="4"/>
      <c r="D13" s="14"/>
      <c r="E13" s="20"/>
      <c r="F13" s="20"/>
      <c r="G13" s="20"/>
      <c r="H13" s="20"/>
      <c r="I13" s="20"/>
      <c r="J13" s="20"/>
      <c r="K13" s="27"/>
    </row>
    <row r="14" spans="1:12" ht="23.1" customHeight="1">
      <c r="A14" s="4"/>
      <c r="B14" s="4"/>
      <c r="C14" s="4"/>
      <c r="D14" s="14"/>
      <c r="E14" s="20"/>
      <c r="F14" s="20"/>
      <c r="G14" s="20"/>
      <c r="H14" s="20"/>
      <c r="I14" s="20"/>
      <c r="J14" s="20"/>
      <c r="K14" s="27"/>
    </row>
    <row r="15" spans="1:12" ht="23.1" customHeight="1">
      <c r="A15" s="4" t="s">
        <v>131</v>
      </c>
      <c r="B15" s="4"/>
      <c r="C15" s="4"/>
      <c r="D15" s="15">
        <f>'(2)集団健診'!B5</f>
        <v>-4276000</v>
      </c>
      <c r="E15" s="21"/>
      <c r="F15" s="21"/>
      <c r="G15" s="21"/>
      <c r="H15" s="21"/>
      <c r="I15" s="21"/>
      <c r="J15" s="21"/>
      <c r="K15" s="27" t="s">
        <v>0</v>
      </c>
    </row>
    <row r="16" spans="1:12" ht="23.1" customHeight="1">
      <c r="A16" s="4"/>
      <c r="B16" s="4"/>
      <c r="C16" s="4"/>
      <c r="D16" s="15"/>
      <c r="E16" s="21"/>
      <c r="F16" s="21"/>
      <c r="G16" s="21"/>
      <c r="H16" s="21"/>
      <c r="I16" s="21"/>
      <c r="J16" s="21"/>
      <c r="K16" s="27"/>
    </row>
    <row r="17" spans="1:11" ht="23.1" customHeight="1">
      <c r="A17" s="4"/>
      <c r="B17" s="4"/>
      <c r="C17" s="4"/>
      <c r="D17" s="15"/>
      <c r="E17" s="21"/>
      <c r="F17" s="21"/>
      <c r="G17" s="21"/>
      <c r="H17" s="21"/>
      <c r="I17" s="21"/>
      <c r="J17" s="21"/>
      <c r="K17" s="27"/>
    </row>
    <row r="18" spans="1:11" ht="23.1" customHeight="1">
      <c r="A18" s="4" t="s">
        <v>134</v>
      </c>
      <c r="B18" s="4"/>
      <c r="C18" s="4"/>
      <c r="D18" s="16">
        <f>'(4)女性特有のがん検診'!B5</f>
        <v>-1590300</v>
      </c>
      <c r="E18" s="22"/>
      <c r="F18" s="22"/>
      <c r="G18" s="22"/>
      <c r="H18" s="22"/>
      <c r="I18" s="22"/>
      <c r="J18" s="22"/>
      <c r="K18" s="27" t="s">
        <v>0</v>
      </c>
    </row>
    <row r="19" spans="1:11" ht="23.1" customHeight="1">
      <c r="A19" s="4"/>
      <c r="B19" s="4"/>
      <c r="C19" s="4"/>
      <c r="D19" s="16"/>
      <c r="E19" s="22"/>
      <c r="F19" s="22"/>
      <c r="G19" s="22"/>
      <c r="H19" s="22"/>
      <c r="I19" s="22"/>
      <c r="J19" s="22"/>
      <c r="K19" s="27"/>
    </row>
    <row r="20" spans="1:11" ht="23.1" customHeight="1">
      <c r="A20" s="4"/>
      <c r="B20" s="4"/>
      <c r="C20" s="4"/>
      <c r="D20" s="16"/>
      <c r="E20" s="22"/>
      <c r="F20" s="22"/>
      <c r="G20" s="22"/>
      <c r="H20" s="22"/>
      <c r="I20" s="22"/>
      <c r="J20" s="22"/>
      <c r="K20" s="27"/>
    </row>
    <row r="21" spans="1:11" ht="23.1" customHeight="1">
      <c r="A21" s="5" t="s">
        <v>112</v>
      </c>
      <c r="B21" s="8"/>
      <c r="C21" s="11"/>
      <c r="D21" s="17">
        <f>SUM(D15:J20)</f>
        <v>-5866300</v>
      </c>
      <c r="E21" s="23"/>
      <c r="F21" s="23"/>
      <c r="G21" s="23"/>
      <c r="H21" s="23"/>
      <c r="I21" s="23"/>
      <c r="J21" s="23"/>
      <c r="K21" s="27" t="s">
        <v>0</v>
      </c>
    </row>
    <row r="22" spans="1:11" ht="23.1" customHeight="1">
      <c r="A22" s="6"/>
      <c r="B22" s="9"/>
      <c r="C22" s="12"/>
      <c r="D22" s="18"/>
      <c r="E22" s="24"/>
      <c r="F22" s="24"/>
      <c r="G22" s="24"/>
      <c r="H22" s="24"/>
      <c r="I22" s="24"/>
      <c r="J22" s="24"/>
      <c r="K22" s="27"/>
    </row>
    <row r="23" spans="1:11" ht="23.1" customHeight="1">
      <c r="A23" s="7"/>
      <c r="B23" s="10"/>
      <c r="C23" s="13"/>
      <c r="D23" s="19"/>
      <c r="E23" s="25"/>
      <c r="F23" s="25"/>
      <c r="G23" s="25"/>
      <c r="H23" s="25"/>
      <c r="I23" s="25"/>
      <c r="J23" s="25"/>
      <c r="K23" s="27"/>
    </row>
    <row r="26" spans="1:11" ht="26.25" customHeight="1">
      <c r="E26" s="26"/>
      <c r="F26" s="26"/>
    </row>
    <row r="27" spans="1:11" ht="26.25" customHeight="1">
      <c r="E27" s="26"/>
      <c r="F27" s="26"/>
    </row>
    <row r="28" spans="1:11" ht="26.25" customHeight="1">
      <c r="E28" s="26"/>
      <c r="F28" s="26"/>
    </row>
    <row r="29" spans="1:11" ht="26.25" customHeight="1">
      <c r="E29" s="26"/>
      <c r="F29" s="26"/>
    </row>
  </sheetData>
  <mergeCells count="24">
    <mergeCell ref="A1:K1"/>
    <mergeCell ref="A2:K2"/>
    <mergeCell ref="A3:K3"/>
    <mergeCell ref="A4:K4"/>
    <mergeCell ref="F6:G6"/>
    <mergeCell ref="F7:G7"/>
    <mergeCell ref="F8:G8"/>
    <mergeCell ref="F9:G9"/>
    <mergeCell ref="E26:F26"/>
    <mergeCell ref="E27:F27"/>
    <mergeCell ref="E28:F28"/>
    <mergeCell ref="E29:F29"/>
    <mergeCell ref="A12:C14"/>
    <mergeCell ref="D12:J14"/>
    <mergeCell ref="K12:K14"/>
    <mergeCell ref="A15:C17"/>
    <mergeCell ref="D15:J17"/>
    <mergeCell ref="K15:K17"/>
    <mergeCell ref="A18:C20"/>
    <mergeCell ref="D18:J20"/>
    <mergeCell ref="K18:K20"/>
    <mergeCell ref="A21:C23"/>
    <mergeCell ref="D21:J23"/>
    <mergeCell ref="K21:K23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  <headerFooter>
    <oddHeader>&amp;R&amp;16様式第７号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49"/>
  <sheetViews>
    <sheetView view="pageBreakPreview" zoomScale="70" zoomScaleNormal="70" zoomScaleSheetLayoutView="70" workbookViewId="0">
      <pane ySplit="12" topLeftCell="A13" activePane="bottomLeft" state="frozen"/>
      <selection pane="bottomLeft" activeCell="E26" sqref="E26:F29"/>
    </sheetView>
  </sheetViews>
  <sheetFormatPr defaultColWidth="9" defaultRowHeight="19.5"/>
  <cols>
    <col min="1" max="1" width="20.625" style="30" customWidth="1"/>
    <col min="2" max="2" width="47.125" style="30" customWidth="1"/>
    <col min="3" max="3" width="10.625" style="30" customWidth="1"/>
    <col min="4" max="4" width="30.625" style="30" customWidth="1"/>
    <col min="5" max="8" width="20.625" style="30" customWidth="1"/>
    <col min="9" max="9" width="22.625" style="30" customWidth="1"/>
    <col min="10" max="16384" width="9" style="30"/>
  </cols>
  <sheetData>
    <row r="1" spans="1:12" s="31" customFormat="1" ht="25.5">
      <c r="C1" s="35"/>
      <c r="D1" s="35"/>
      <c r="E1" s="35"/>
      <c r="I1" s="98" t="s">
        <v>53</v>
      </c>
    </row>
    <row r="2" spans="1:12" s="32" customFormat="1" ht="39.950000000000003" customHeight="1">
      <c r="A2" s="34" t="s">
        <v>136</v>
      </c>
      <c r="B2" s="34"/>
      <c r="C2" s="34"/>
      <c r="D2" s="34"/>
      <c r="E2" s="34"/>
      <c r="F2" s="34"/>
      <c r="G2" s="34"/>
      <c r="H2" s="34"/>
      <c r="I2" s="34"/>
      <c r="J2" s="108"/>
      <c r="K2" s="108"/>
      <c r="L2" s="108"/>
    </row>
    <row r="3" spans="1:12" s="32" customFormat="1" ht="39.950000000000003" customHeight="1">
      <c r="A3" s="34"/>
      <c r="B3" s="34"/>
      <c r="C3" s="34"/>
      <c r="D3" s="34"/>
      <c r="E3" s="34"/>
      <c r="F3" s="34"/>
      <c r="G3" s="34"/>
      <c r="H3" s="34"/>
      <c r="I3" s="34"/>
      <c r="J3" s="108"/>
      <c r="K3" s="108"/>
      <c r="L3" s="108"/>
    </row>
    <row r="4" spans="1:12" ht="24.95" customHeight="1">
      <c r="E4" s="73" t="s">
        <v>22</v>
      </c>
      <c r="F4" s="73"/>
      <c r="G4" s="31"/>
      <c r="H4" s="31"/>
      <c r="I4" s="31"/>
    </row>
    <row r="5" spans="1:12" ht="24.95" customHeight="1">
      <c r="A5" s="2" t="s">
        <v>115</v>
      </c>
      <c r="B5" s="48">
        <f>SUM(E37,E43,E48)</f>
        <v>-3367000</v>
      </c>
      <c r="C5" s="49"/>
      <c r="D5" s="69" t="s">
        <v>0</v>
      </c>
      <c r="E5" s="73" t="s">
        <v>11</v>
      </c>
      <c r="F5" s="73"/>
      <c r="G5" s="31"/>
      <c r="H5" s="31"/>
      <c r="I5" s="31"/>
    </row>
    <row r="6" spans="1:12" ht="24.95" customHeight="1">
      <c r="A6" s="2"/>
      <c r="B6" s="49"/>
      <c r="C6" s="49"/>
      <c r="D6" s="69"/>
      <c r="E6" s="73" t="s">
        <v>57</v>
      </c>
      <c r="F6" s="73"/>
      <c r="G6" s="31"/>
      <c r="H6" s="31"/>
      <c r="I6" s="31"/>
    </row>
    <row r="7" spans="1:12" ht="24.95" customHeight="1">
      <c r="A7" s="2"/>
      <c r="B7" s="49"/>
      <c r="C7" s="49"/>
      <c r="D7" s="69"/>
      <c r="E7" s="73" t="s">
        <v>15</v>
      </c>
      <c r="F7" s="73"/>
      <c r="G7" s="31"/>
      <c r="H7" s="31"/>
      <c r="I7" s="31"/>
    </row>
    <row r="8" spans="1:12" ht="24.95" customHeight="1">
      <c r="A8" s="9"/>
      <c r="E8" s="31"/>
      <c r="F8" s="31"/>
      <c r="G8" s="31"/>
      <c r="H8" s="31"/>
      <c r="I8" s="31"/>
    </row>
    <row r="9" spans="1:12" s="31" customFormat="1" ht="24.95" customHeight="1">
      <c r="A9" s="35" t="s">
        <v>116</v>
      </c>
      <c r="B9" s="50"/>
      <c r="C9" s="50"/>
      <c r="D9" s="50"/>
      <c r="E9" s="50"/>
      <c r="F9" s="50"/>
      <c r="G9" s="94"/>
    </row>
    <row r="10" spans="1:12" s="31" customFormat="1" ht="24.95" customHeight="1">
      <c r="A10" s="35" t="s">
        <v>117</v>
      </c>
      <c r="B10" s="50"/>
      <c r="C10" s="50"/>
      <c r="D10" s="50"/>
      <c r="E10" s="50"/>
      <c r="F10" s="50"/>
      <c r="G10" s="94"/>
    </row>
    <row r="11" spans="1:12" s="31" customFormat="1" ht="24.95" customHeight="1">
      <c r="A11" s="35" t="s">
        <v>137</v>
      </c>
      <c r="B11" s="50"/>
      <c r="C11" s="50"/>
      <c r="D11" s="50"/>
      <c r="E11" s="50"/>
      <c r="F11" s="50"/>
      <c r="G11" s="94"/>
    </row>
    <row r="12" spans="1:12" s="31" customFormat="1" ht="24.95" customHeight="1">
      <c r="A12" s="36"/>
      <c r="B12" s="50"/>
      <c r="C12" s="50"/>
      <c r="D12" s="50"/>
      <c r="E12" s="50"/>
      <c r="F12" s="50"/>
      <c r="G12" s="94"/>
    </row>
    <row r="13" spans="1:12" ht="26.25">
      <c r="A13" s="31"/>
      <c r="B13" s="31"/>
      <c r="C13" s="31"/>
      <c r="D13" s="31"/>
      <c r="E13" s="31"/>
      <c r="F13" s="31"/>
      <c r="G13" s="31"/>
      <c r="H13" s="31"/>
      <c r="I13" s="31"/>
    </row>
    <row r="14" spans="1:12" ht="51">
      <c r="A14" s="37" t="s">
        <v>41</v>
      </c>
      <c r="B14" s="51"/>
      <c r="C14" s="51"/>
      <c r="D14" s="70"/>
      <c r="E14" s="74" t="s">
        <v>33</v>
      </c>
      <c r="F14" s="81" t="s">
        <v>42</v>
      </c>
      <c r="G14" s="81" t="s">
        <v>139</v>
      </c>
      <c r="H14" s="81" t="s">
        <v>113</v>
      </c>
      <c r="I14" s="99" t="s">
        <v>105</v>
      </c>
    </row>
    <row r="15" spans="1:12" ht="39.950000000000003" customHeight="1">
      <c r="A15" s="38" t="s">
        <v>5</v>
      </c>
      <c r="B15" s="52" t="s">
        <v>17</v>
      </c>
      <c r="C15" s="67"/>
      <c r="D15" s="71"/>
      <c r="E15" s="75">
        <v>1300</v>
      </c>
      <c r="F15" s="86"/>
      <c r="G15" s="95">
        <f t="shared" ref="G15:G36" si="0">ROUNDDOWN(F15*1.1,0)</f>
        <v>0</v>
      </c>
      <c r="H15" s="76">
        <v>1000</v>
      </c>
      <c r="I15" s="100">
        <f t="shared" ref="I15:I36" si="1">(G15-H15)*E15</f>
        <v>-1300000</v>
      </c>
    </row>
    <row r="16" spans="1:12" ht="39.950000000000003" customHeight="1">
      <c r="A16" s="39"/>
      <c r="B16" s="52" t="s">
        <v>107</v>
      </c>
      <c r="C16" s="67"/>
      <c r="D16" s="71"/>
      <c r="E16" s="76">
        <v>300</v>
      </c>
      <c r="F16" s="86"/>
      <c r="G16" s="95">
        <f t="shared" si="0"/>
        <v>0</v>
      </c>
      <c r="H16" s="76">
        <v>0</v>
      </c>
      <c r="I16" s="100">
        <f t="shared" si="1"/>
        <v>0</v>
      </c>
    </row>
    <row r="17" spans="1:9" ht="39.950000000000003" customHeight="1">
      <c r="A17" s="40" t="s">
        <v>26</v>
      </c>
      <c r="B17" s="53" t="s">
        <v>13</v>
      </c>
      <c r="C17" s="53"/>
      <c r="D17" s="53"/>
      <c r="E17" s="75">
        <v>690</v>
      </c>
      <c r="F17" s="86"/>
      <c r="G17" s="95">
        <f t="shared" si="0"/>
        <v>0</v>
      </c>
      <c r="H17" s="76">
        <v>900</v>
      </c>
      <c r="I17" s="100">
        <f t="shared" si="1"/>
        <v>-621000</v>
      </c>
    </row>
    <row r="18" spans="1:9" ht="39.950000000000003" customHeight="1">
      <c r="A18" s="41"/>
      <c r="B18" s="54" t="s">
        <v>23</v>
      </c>
      <c r="C18" s="52" t="s">
        <v>19</v>
      </c>
      <c r="D18" s="71"/>
      <c r="E18" s="75">
        <v>1600</v>
      </c>
      <c r="F18" s="86"/>
      <c r="G18" s="95">
        <f t="shared" si="0"/>
        <v>0</v>
      </c>
      <c r="H18" s="76">
        <v>200</v>
      </c>
      <c r="I18" s="100">
        <f t="shared" si="1"/>
        <v>-320000</v>
      </c>
    </row>
    <row r="19" spans="1:9" ht="39.950000000000003" customHeight="1">
      <c r="A19" s="41"/>
      <c r="B19" s="55"/>
      <c r="C19" s="52" t="s">
        <v>18</v>
      </c>
      <c r="D19" s="71"/>
      <c r="E19" s="75">
        <v>30</v>
      </c>
      <c r="F19" s="86"/>
      <c r="G19" s="95">
        <f t="shared" si="0"/>
        <v>0</v>
      </c>
      <c r="H19" s="76">
        <v>300</v>
      </c>
      <c r="I19" s="100">
        <f t="shared" si="1"/>
        <v>-9000</v>
      </c>
    </row>
    <row r="20" spans="1:9" ht="39.950000000000003" customHeight="1">
      <c r="A20" s="41"/>
      <c r="B20" s="53" t="s">
        <v>31</v>
      </c>
      <c r="C20" s="53"/>
      <c r="D20" s="53"/>
      <c r="E20" s="75">
        <v>1600</v>
      </c>
      <c r="F20" s="86"/>
      <c r="G20" s="95">
        <f t="shared" si="0"/>
        <v>0</v>
      </c>
      <c r="H20" s="76">
        <v>300</v>
      </c>
      <c r="I20" s="100">
        <f t="shared" si="1"/>
        <v>-480000</v>
      </c>
    </row>
    <row r="21" spans="1:9" ht="39.950000000000003" customHeight="1">
      <c r="A21" s="41"/>
      <c r="B21" s="54" t="s">
        <v>25</v>
      </c>
      <c r="C21" s="53" t="s">
        <v>27</v>
      </c>
      <c r="D21" s="53"/>
      <c r="E21" s="75">
        <v>310</v>
      </c>
      <c r="F21" s="86"/>
      <c r="G21" s="95">
        <f t="shared" si="0"/>
        <v>0</v>
      </c>
      <c r="H21" s="76">
        <v>800</v>
      </c>
      <c r="I21" s="100">
        <f t="shared" si="1"/>
        <v>-248000</v>
      </c>
    </row>
    <row r="22" spans="1:9" ht="39.950000000000003" customHeight="1">
      <c r="A22" s="41"/>
      <c r="B22" s="55"/>
      <c r="C22" s="53" t="s">
        <v>29</v>
      </c>
      <c r="D22" s="53"/>
      <c r="E22" s="75">
        <v>90</v>
      </c>
      <c r="F22" s="86"/>
      <c r="G22" s="95">
        <f t="shared" si="0"/>
        <v>0</v>
      </c>
      <c r="H22" s="76">
        <v>900</v>
      </c>
      <c r="I22" s="100">
        <f t="shared" si="1"/>
        <v>-81000</v>
      </c>
    </row>
    <row r="23" spans="1:9" ht="39.950000000000003" customHeight="1">
      <c r="A23" s="41"/>
      <c r="B23" s="56" t="s">
        <v>147</v>
      </c>
      <c r="C23" s="53" t="s">
        <v>129</v>
      </c>
      <c r="D23" s="53"/>
      <c r="E23" s="75">
        <v>20</v>
      </c>
      <c r="F23" s="86"/>
      <c r="G23" s="95">
        <f t="shared" si="0"/>
        <v>0</v>
      </c>
      <c r="H23" s="76">
        <v>0</v>
      </c>
      <c r="I23" s="100">
        <f t="shared" si="1"/>
        <v>0</v>
      </c>
    </row>
    <row r="24" spans="1:9" ht="39.950000000000003" customHeight="1">
      <c r="A24" s="41"/>
      <c r="B24" s="55"/>
      <c r="C24" s="53" t="s">
        <v>38</v>
      </c>
      <c r="D24" s="53"/>
      <c r="E24" s="75">
        <v>20</v>
      </c>
      <c r="F24" s="86"/>
      <c r="G24" s="95">
        <f t="shared" si="0"/>
        <v>0</v>
      </c>
      <c r="H24" s="76">
        <v>0</v>
      </c>
      <c r="I24" s="100">
        <f t="shared" si="1"/>
        <v>0</v>
      </c>
    </row>
    <row r="25" spans="1:9" ht="39.950000000000003" customHeight="1">
      <c r="A25" s="41"/>
      <c r="B25" s="54" t="s">
        <v>145</v>
      </c>
      <c r="C25" s="52" t="s">
        <v>152</v>
      </c>
      <c r="D25" s="71"/>
      <c r="E25" s="77">
        <v>340</v>
      </c>
      <c r="F25" s="86"/>
      <c r="G25" s="95">
        <f t="shared" si="0"/>
        <v>0</v>
      </c>
      <c r="H25" s="76">
        <v>700</v>
      </c>
      <c r="I25" s="100">
        <f t="shared" si="1"/>
        <v>-238000</v>
      </c>
    </row>
    <row r="26" spans="1:9" ht="39.75" customHeight="1">
      <c r="A26" s="41"/>
      <c r="B26" s="55"/>
      <c r="C26" s="52" t="s">
        <v>143</v>
      </c>
      <c r="D26" s="71"/>
      <c r="E26" s="77">
        <v>35</v>
      </c>
      <c r="F26" s="86"/>
      <c r="G26" s="95">
        <f t="shared" si="0"/>
        <v>0</v>
      </c>
      <c r="H26" s="76">
        <v>0</v>
      </c>
      <c r="I26" s="100">
        <f t="shared" si="1"/>
        <v>0</v>
      </c>
    </row>
    <row r="27" spans="1:9" ht="39.75" customHeight="1">
      <c r="A27" s="41"/>
      <c r="B27" s="56" t="s">
        <v>153</v>
      </c>
      <c r="C27" s="52" t="s">
        <v>152</v>
      </c>
      <c r="D27" s="71"/>
      <c r="E27" s="77">
        <v>9</v>
      </c>
      <c r="F27" s="86"/>
      <c r="G27" s="95">
        <f t="shared" si="0"/>
        <v>0</v>
      </c>
      <c r="H27" s="76">
        <v>0</v>
      </c>
      <c r="I27" s="100">
        <f t="shared" si="1"/>
        <v>0</v>
      </c>
    </row>
    <row r="28" spans="1:9" ht="39.75" customHeight="1">
      <c r="A28" s="41"/>
      <c r="B28" s="55"/>
      <c r="C28" s="52" t="s">
        <v>143</v>
      </c>
      <c r="D28" s="71"/>
      <c r="E28" s="77">
        <v>1</v>
      </c>
      <c r="F28" s="86"/>
      <c r="G28" s="95">
        <f t="shared" si="0"/>
        <v>0</v>
      </c>
      <c r="H28" s="76">
        <v>0</v>
      </c>
      <c r="I28" s="100">
        <f t="shared" si="1"/>
        <v>0</v>
      </c>
    </row>
    <row r="29" spans="1:9" ht="39.950000000000003" customHeight="1">
      <c r="A29" s="41"/>
      <c r="B29" s="52" t="s">
        <v>30</v>
      </c>
      <c r="C29" s="67"/>
      <c r="D29" s="71"/>
      <c r="E29" s="75">
        <v>350</v>
      </c>
      <c r="F29" s="86"/>
      <c r="G29" s="95">
        <f t="shared" si="0"/>
        <v>0</v>
      </c>
      <c r="H29" s="76">
        <v>200</v>
      </c>
      <c r="I29" s="100">
        <f t="shared" si="1"/>
        <v>-70000</v>
      </c>
    </row>
    <row r="30" spans="1:9" ht="39.950000000000003" customHeight="1">
      <c r="A30" s="41"/>
      <c r="B30" s="54" t="s">
        <v>32</v>
      </c>
      <c r="C30" s="52" t="s">
        <v>20</v>
      </c>
      <c r="D30" s="71"/>
      <c r="E30" s="75">
        <v>130</v>
      </c>
      <c r="F30" s="86"/>
      <c r="G30" s="95">
        <f t="shared" si="0"/>
        <v>0</v>
      </c>
      <c r="H30" s="76">
        <v>0</v>
      </c>
      <c r="I30" s="100">
        <f t="shared" si="1"/>
        <v>0</v>
      </c>
    </row>
    <row r="31" spans="1:9" ht="39.950000000000003" customHeight="1">
      <c r="A31" s="41"/>
      <c r="B31" s="57"/>
      <c r="C31" s="52" t="s">
        <v>34</v>
      </c>
      <c r="D31" s="71"/>
      <c r="E31" s="75">
        <v>130</v>
      </c>
      <c r="F31" s="86"/>
      <c r="G31" s="95">
        <f t="shared" si="0"/>
        <v>0</v>
      </c>
      <c r="H31" s="76">
        <v>0</v>
      </c>
      <c r="I31" s="100">
        <f t="shared" si="1"/>
        <v>0</v>
      </c>
    </row>
    <row r="32" spans="1:9" ht="39.950000000000003" customHeight="1">
      <c r="A32" s="41"/>
      <c r="B32" s="57"/>
      <c r="C32" s="52" t="s">
        <v>35</v>
      </c>
      <c r="D32" s="71"/>
      <c r="E32" s="75">
        <v>1</v>
      </c>
      <c r="F32" s="86"/>
      <c r="G32" s="95">
        <f t="shared" si="0"/>
        <v>0</v>
      </c>
      <c r="H32" s="76">
        <v>0</v>
      </c>
      <c r="I32" s="100">
        <f t="shared" si="1"/>
        <v>0</v>
      </c>
    </row>
    <row r="33" spans="1:9" ht="39.950000000000003" customHeight="1">
      <c r="A33" s="42"/>
      <c r="B33" s="55"/>
      <c r="C33" s="52" t="s">
        <v>39</v>
      </c>
      <c r="D33" s="71"/>
      <c r="E33" s="75">
        <v>1</v>
      </c>
      <c r="F33" s="86"/>
      <c r="G33" s="95">
        <f t="shared" si="0"/>
        <v>0</v>
      </c>
      <c r="H33" s="76">
        <v>0</v>
      </c>
      <c r="I33" s="100">
        <f t="shared" si="1"/>
        <v>0</v>
      </c>
    </row>
    <row r="34" spans="1:9" s="33" customFormat="1" ht="39.950000000000003" customHeight="1">
      <c r="A34" s="40" t="s">
        <v>61</v>
      </c>
      <c r="B34" s="58" t="s">
        <v>37</v>
      </c>
      <c r="C34" s="52" t="s">
        <v>142</v>
      </c>
      <c r="D34" s="71"/>
      <c r="E34" s="75">
        <v>30</v>
      </c>
      <c r="F34" s="86"/>
      <c r="G34" s="95">
        <f t="shared" si="0"/>
        <v>0</v>
      </c>
      <c r="H34" s="76">
        <v>0</v>
      </c>
      <c r="I34" s="100">
        <f t="shared" si="1"/>
        <v>0</v>
      </c>
    </row>
    <row r="35" spans="1:9" s="33" customFormat="1" ht="39.950000000000003" customHeight="1">
      <c r="A35" s="41"/>
      <c r="B35" s="56" t="s">
        <v>2</v>
      </c>
      <c r="C35" s="52" t="s">
        <v>46</v>
      </c>
      <c r="D35" s="71"/>
      <c r="E35" s="75">
        <v>100</v>
      </c>
      <c r="F35" s="86"/>
      <c r="G35" s="95">
        <f t="shared" si="0"/>
        <v>0</v>
      </c>
      <c r="H35" s="76">
        <v>0</v>
      </c>
      <c r="I35" s="100">
        <f t="shared" si="1"/>
        <v>0</v>
      </c>
    </row>
    <row r="36" spans="1:9" s="33" customFormat="1" ht="39.950000000000003" customHeight="1">
      <c r="A36" s="41"/>
      <c r="B36" s="59"/>
      <c r="C36" s="68" t="s">
        <v>47</v>
      </c>
      <c r="D36" s="72"/>
      <c r="E36" s="78">
        <v>30</v>
      </c>
      <c r="F36" s="87"/>
      <c r="G36" s="96">
        <f t="shared" si="0"/>
        <v>0</v>
      </c>
      <c r="H36" s="97">
        <v>0</v>
      </c>
      <c r="I36" s="101">
        <f t="shared" si="1"/>
        <v>0</v>
      </c>
    </row>
    <row r="37" spans="1:9" s="33" customFormat="1" ht="45" customHeight="1">
      <c r="A37" s="43" t="s">
        <v>141</v>
      </c>
      <c r="B37" s="60"/>
      <c r="C37" s="60"/>
      <c r="D37" s="60"/>
      <c r="E37" s="79">
        <f>SUM(I15:I36)</f>
        <v>-3367000</v>
      </c>
      <c r="F37" s="88"/>
      <c r="G37" s="88"/>
      <c r="H37" s="88"/>
      <c r="I37" s="102"/>
    </row>
    <row r="38" spans="1:9" s="33" customFormat="1" ht="32.25" customHeight="1">
      <c r="A38" s="26"/>
      <c r="B38" s="61"/>
      <c r="C38" s="61"/>
      <c r="D38" s="61"/>
      <c r="E38" s="80"/>
      <c r="F38" s="80"/>
      <c r="G38" s="80"/>
      <c r="H38" s="30"/>
      <c r="I38" s="30"/>
    </row>
    <row r="39" spans="1:9" s="33" customFormat="1" ht="38.25" customHeight="1">
      <c r="A39" s="37" t="s">
        <v>106</v>
      </c>
      <c r="B39" s="51"/>
      <c r="C39" s="51"/>
      <c r="D39" s="51"/>
      <c r="E39" s="81" t="s">
        <v>128</v>
      </c>
      <c r="F39" s="81"/>
      <c r="G39" s="81"/>
      <c r="H39" s="81"/>
      <c r="I39" s="99"/>
    </row>
    <row r="40" spans="1:9" s="33" customFormat="1" ht="39.950000000000003" customHeight="1">
      <c r="A40" s="44" t="s">
        <v>118</v>
      </c>
      <c r="B40" s="62"/>
      <c r="C40" s="52" t="s">
        <v>65</v>
      </c>
      <c r="D40" s="71"/>
      <c r="E40" s="82"/>
      <c r="F40" s="89"/>
      <c r="G40" s="89"/>
      <c r="H40" s="89"/>
      <c r="I40" s="103"/>
    </row>
    <row r="41" spans="1:9" s="33" customFormat="1" ht="39.950000000000003" customHeight="1">
      <c r="A41" s="45"/>
      <c r="B41" s="63"/>
      <c r="C41" s="52" t="s">
        <v>4</v>
      </c>
      <c r="D41" s="71"/>
      <c r="E41" s="82"/>
      <c r="F41" s="89"/>
      <c r="G41" s="89"/>
      <c r="H41" s="89"/>
      <c r="I41" s="103"/>
    </row>
    <row r="42" spans="1:9" s="33" customFormat="1" ht="39.950000000000003" customHeight="1">
      <c r="A42" s="45"/>
      <c r="B42" s="63"/>
      <c r="C42" s="68" t="s">
        <v>51</v>
      </c>
      <c r="D42" s="72"/>
      <c r="E42" s="83"/>
      <c r="F42" s="90"/>
      <c r="G42" s="90"/>
      <c r="H42" s="90"/>
      <c r="I42" s="104"/>
    </row>
    <row r="43" spans="1:9" s="33" customFormat="1" ht="45" customHeight="1">
      <c r="A43" s="43" t="s">
        <v>105</v>
      </c>
      <c r="B43" s="60"/>
      <c r="C43" s="60"/>
      <c r="D43" s="60"/>
      <c r="E43" s="79">
        <f>SUM(E40:I42)</f>
        <v>0</v>
      </c>
      <c r="F43" s="91"/>
      <c r="G43" s="91"/>
      <c r="H43" s="91"/>
      <c r="I43" s="105"/>
    </row>
    <row r="44" spans="1:9" s="31" customFormat="1" ht="24.95" customHeight="1">
      <c r="A44" s="35"/>
      <c r="B44" s="50"/>
      <c r="C44" s="50"/>
      <c r="D44" s="50"/>
      <c r="E44" s="50"/>
      <c r="F44" s="50"/>
      <c r="G44" s="94"/>
    </row>
    <row r="45" spans="1:9" s="33" customFormat="1" ht="36" customHeight="1">
      <c r="A45" s="46" t="s">
        <v>122</v>
      </c>
      <c r="B45" s="64"/>
      <c r="C45" s="64"/>
      <c r="D45" s="64"/>
      <c r="E45" s="64"/>
      <c r="F45" s="80"/>
      <c r="G45" s="80"/>
      <c r="H45" s="80"/>
      <c r="I45" s="80"/>
    </row>
    <row r="46" spans="1:9" s="33" customFormat="1" ht="36" customHeight="1">
      <c r="A46" s="47" t="s">
        <v>106</v>
      </c>
      <c r="B46" s="65"/>
      <c r="C46" s="65"/>
      <c r="D46" s="65"/>
      <c r="E46" s="81" t="s">
        <v>128</v>
      </c>
      <c r="F46" s="81"/>
      <c r="G46" s="81"/>
      <c r="H46" s="81"/>
      <c r="I46" s="99"/>
    </row>
    <row r="47" spans="1:9" s="33" customFormat="1" ht="80.099999999999994" customHeight="1">
      <c r="A47" s="44" t="s">
        <v>119</v>
      </c>
      <c r="B47" s="66"/>
      <c r="C47" s="66"/>
      <c r="D47" s="66"/>
      <c r="E47" s="84"/>
      <c r="F47" s="92"/>
      <c r="G47" s="92"/>
      <c r="H47" s="92"/>
      <c r="I47" s="106"/>
    </row>
    <row r="48" spans="1:9" s="33" customFormat="1" ht="45" customHeight="1">
      <c r="A48" s="43" t="s">
        <v>105</v>
      </c>
      <c r="B48" s="60"/>
      <c r="C48" s="60"/>
      <c r="D48" s="60"/>
      <c r="E48" s="85">
        <f>E47</f>
        <v>0</v>
      </c>
      <c r="F48" s="93"/>
      <c r="G48" s="93"/>
      <c r="H48" s="93"/>
      <c r="I48" s="107"/>
    </row>
    <row r="49" spans="6:9" ht="25.5">
      <c r="F49" s="73"/>
      <c r="G49" s="73"/>
      <c r="H49" s="73"/>
      <c r="I49" s="73"/>
    </row>
  </sheetData>
  <mergeCells count="60">
    <mergeCell ref="E4:F4"/>
    <mergeCell ref="E5:F5"/>
    <mergeCell ref="E6:F6"/>
    <mergeCell ref="E7:F7"/>
    <mergeCell ref="A14:D14"/>
    <mergeCell ref="B15:D15"/>
    <mergeCell ref="B16:D16"/>
    <mergeCell ref="B17:D17"/>
    <mergeCell ref="C18:D18"/>
    <mergeCell ref="C19:D19"/>
    <mergeCell ref="B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D29"/>
    <mergeCell ref="C30:D30"/>
    <mergeCell ref="C31:D31"/>
    <mergeCell ref="C32:D32"/>
    <mergeCell ref="C33:D33"/>
    <mergeCell ref="C34:D34"/>
    <mergeCell ref="C35:D35"/>
    <mergeCell ref="C36:D36"/>
    <mergeCell ref="A37:D37"/>
    <mergeCell ref="E37:I37"/>
    <mergeCell ref="A39:D39"/>
    <mergeCell ref="E39:I39"/>
    <mergeCell ref="C40:D40"/>
    <mergeCell ref="E40:I40"/>
    <mergeCell ref="C41:D41"/>
    <mergeCell ref="E41:I41"/>
    <mergeCell ref="C42:D42"/>
    <mergeCell ref="E42:I42"/>
    <mergeCell ref="A43:D43"/>
    <mergeCell ref="E43:I43"/>
    <mergeCell ref="A46:D46"/>
    <mergeCell ref="E46:I46"/>
    <mergeCell ref="A47:D47"/>
    <mergeCell ref="E47:I47"/>
    <mergeCell ref="A48:D48"/>
    <mergeCell ref="E48:I48"/>
    <mergeCell ref="A2:I3"/>
    <mergeCell ref="A5:A7"/>
    <mergeCell ref="B5:C7"/>
    <mergeCell ref="D5:D7"/>
    <mergeCell ref="A15:A16"/>
    <mergeCell ref="B18:B19"/>
    <mergeCell ref="B21:B22"/>
    <mergeCell ref="B23:B24"/>
    <mergeCell ref="B25:B26"/>
    <mergeCell ref="B27:B28"/>
    <mergeCell ref="B30:B33"/>
    <mergeCell ref="A34:A36"/>
    <mergeCell ref="B35:B36"/>
    <mergeCell ref="A40:B42"/>
    <mergeCell ref="A17:A33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41" fitToWidth="1" fitToHeight="1" orientation="portrait" usePrinterDefaults="1" r:id="rId1"/>
  <headerFooter>
    <oddHeader>&amp;R&amp;16様式第７号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60"/>
  <sheetViews>
    <sheetView view="pageBreakPreview" zoomScale="70" zoomScaleNormal="70" zoomScaleSheetLayoutView="70" workbookViewId="0">
      <pane ySplit="12" topLeftCell="A13" activePane="bottomLeft" state="frozen"/>
      <selection pane="bottomLeft" activeCell="C32" sqref="C32:D32"/>
    </sheetView>
  </sheetViews>
  <sheetFormatPr defaultColWidth="9" defaultRowHeight="19.5"/>
  <cols>
    <col min="1" max="1" width="20.625" style="30" customWidth="1"/>
    <col min="2" max="2" width="47.125" style="30" customWidth="1"/>
    <col min="3" max="3" width="10.625" style="30" customWidth="1"/>
    <col min="4" max="4" width="30.625" style="30" customWidth="1"/>
    <col min="5" max="8" width="20.625" style="30" customWidth="1"/>
    <col min="9" max="9" width="22.625" style="30" customWidth="1"/>
    <col min="10" max="16384" width="9" style="30"/>
  </cols>
  <sheetData>
    <row r="1" spans="1:12" s="31" customFormat="1" ht="25.5">
      <c r="C1" s="35"/>
      <c r="D1" s="35"/>
      <c r="E1" s="35"/>
      <c r="I1" s="98" t="s">
        <v>53</v>
      </c>
    </row>
    <row r="2" spans="1:12" s="32" customFormat="1" ht="39.950000000000003" customHeight="1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108"/>
      <c r="K2" s="108"/>
      <c r="L2" s="108"/>
    </row>
    <row r="3" spans="1:12" s="32" customFormat="1" ht="39.950000000000003" customHeight="1">
      <c r="A3" s="34"/>
      <c r="B3" s="34"/>
      <c r="C3" s="34"/>
      <c r="D3" s="34"/>
      <c r="E3" s="34"/>
      <c r="F3" s="34"/>
      <c r="G3" s="34"/>
      <c r="H3" s="34"/>
      <c r="I3" s="34"/>
      <c r="J3" s="108"/>
      <c r="K3" s="108"/>
      <c r="L3" s="108"/>
    </row>
    <row r="4" spans="1:12" ht="24.95" customHeight="1">
      <c r="E4" s="73" t="s">
        <v>22</v>
      </c>
      <c r="F4" s="73"/>
      <c r="G4" s="31"/>
      <c r="H4" s="31"/>
      <c r="I4" s="31"/>
    </row>
    <row r="5" spans="1:12" ht="24.95" customHeight="1">
      <c r="A5" s="2" t="s">
        <v>115</v>
      </c>
      <c r="B5" s="113">
        <f>SUM(E43,E48,E54,E59)</f>
        <v>-4276000</v>
      </c>
      <c r="C5" s="114"/>
      <c r="D5" s="69" t="s">
        <v>0</v>
      </c>
      <c r="E5" s="73" t="s">
        <v>11</v>
      </c>
      <c r="F5" s="73"/>
      <c r="G5" s="31"/>
      <c r="H5" s="31"/>
      <c r="I5" s="31"/>
    </row>
    <row r="6" spans="1:12" ht="24.95" customHeight="1">
      <c r="A6" s="2"/>
      <c r="B6" s="114"/>
      <c r="C6" s="114"/>
      <c r="D6" s="69"/>
      <c r="E6" s="73" t="s">
        <v>57</v>
      </c>
      <c r="F6" s="73"/>
      <c r="G6" s="31"/>
      <c r="H6" s="31"/>
      <c r="I6" s="31"/>
    </row>
    <row r="7" spans="1:12" ht="24.95" customHeight="1">
      <c r="A7" s="2"/>
      <c r="B7" s="114"/>
      <c r="C7" s="114"/>
      <c r="D7" s="69"/>
      <c r="E7" s="73" t="s">
        <v>15</v>
      </c>
      <c r="F7" s="73"/>
      <c r="G7" s="31"/>
      <c r="H7" s="31"/>
      <c r="I7" s="31"/>
    </row>
    <row r="8" spans="1:12" ht="24.95" customHeight="1">
      <c r="A8" s="9"/>
      <c r="E8" s="31"/>
      <c r="F8" s="31"/>
      <c r="G8" s="31"/>
      <c r="H8" s="31"/>
      <c r="I8" s="31"/>
    </row>
    <row r="9" spans="1:12" s="31" customFormat="1" ht="24.95" customHeight="1">
      <c r="A9" s="35" t="s">
        <v>120</v>
      </c>
      <c r="B9" s="50"/>
      <c r="C9" s="50"/>
      <c r="D9" s="50"/>
      <c r="E9" s="50"/>
      <c r="F9" s="50"/>
      <c r="G9" s="94"/>
    </row>
    <row r="10" spans="1:12" s="31" customFormat="1" ht="24.95" customHeight="1">
      <c r="A10" s="35" t="s">
        <v>146</v>
      </c>
      <c r="B10" s="50"/>
      <c r="C10" s="50"/>
      <c r="D10" s="50"/>
      <c r="E10" s="50"/>
      <c r="F10" s="50"/>
      <c r="G10" s="94"/>
    </row>
    <row r="11" spans="1:12" s="31" customFormat="1" ht="24.95" customHeight="1">
      <c r="A11" s="35" t="s">
        <v>137</v>
      </c>
      <c r="B11" s="50"/>
      <c r="C11" s="50"/>
      <c r="D11" s="50"/>
      <c r="E11" s="50"/>
      <c r="F11" s="50"/>
      <c r="G11" s="94"/>
    </row>
    <row r="12" spans="1:12" s="31" customFormat="1" ht="24.95" customHeight="1">
      <c r="A12" s="36"/>
      <c r="B12" s="50"/>
      <c r="C12" s="50"/>
      <c r="D12" s="50"/>
      <c r="E12" s="50"/>
      <c r="F12" s="50"/>
      <c r="G12" s="94"/>
    </row>
    <row r="13" spans="1:12" ht="26.25">
      <c r="A13" s="31"/>
      <c r="B13" s="31"/>
      <c r="C13" s="31"/>
      <c r="D13" s="31"/>
      <c r="E13" s="31"/>
      <c r="F13" s="31"/>
      <c r="G13" s="31"/>
      <c r="H13" s="31"/>
      <c r="I13" s="31"/>
    </row>
    <row r="14" spans="1:12" ht="51">
      <c r="A14" s="37" t="s">
        <v>41</v>
      </c>
      <c r="B14" s="51"/>
      <c r="C14" s="51"/>
      <c r="D14" s="70"/>
      <c r="E14" s="74" t="s">
        <v>33</v>
      </c>
      <c r="F14" s="81" t="s">
        <v>42</v>
      </c>
      <c r="G14" s="81" t="s">
        <v>139</v>
      </c>
      <c r="H14" s="81" t="s">
        <v>113</v>
      </c>
      <c r="I14" s="99" t="s">
        <v>105</v>
      </c>
    </row>
    <row r="15" spans="1:12" ht="39.950000000000003" customHeight="1">
      <c r="A15" s="109" t="s">
        <v>5</v>
      </c>
      <c r="B15" s="53" t="s">
        <v>17</v>
      </c>
      <c r="C15" s="53"/>
      <c r="D15" s="53"/>
      <c r="E15" s="75">
        <v>650</v>
      </c>
      <c r="F15" s="86"/>
      <c r="G15" s="95">
        <f t="shared" ref="G15:G42" si="0">ROUNDDOWN(F15*1.1,0)</f>
        <v>0</v>
      </c>
      <c r="H15" s="76">
        <v>1000</v>
      </c>
      <c r="I15" s="100">
        <f t="shared" ref="I15:I42" si="1">(G15-H15)*E15</f>
        <v>-650000</v>
      </c>
    </row>
    <row r="16" spans="1:12" ht="39.950000000000003" customHeight="1">
      <c r="A16" s="109"/>
      <c r="B16" s="53" t="s">
        <v>107</v>
      </c>
      <c r="C16" s="53"/>
      <c r="D16" s="53"/>
      <c r="E16" s="75">
        <v>170</v>
      </c>
      <c r="F16" s="86"/>
      <c r="G16" s="95">
        <f t="shared" si="0"/>
        <v>0</v>
      </c>
      <c r="H16" s="76">
        <v>0</v>
      </c>
      <c r="I16" s="100">
        <f t="shared" si="1"/>
        <v>0</v>
      </c>
    </row>
    <row r="17" spans="1:9" ht="39.950000000000003" customHeight="1">
      <c r="A17" s="110" t="s">
        <v>125</v>
      </c>
      <c r="B17" s="53"/>
      <c r="C17" s="53"/>
      <c r="D17" s="53"/>
      <c r="E17" s="75">
        <v>240</v>
      </c>
      <c r="F17" s="86"/>
      <c r="G17" s="95">
        <f t="shared" si="0"/>
        <v>0</v>
      </c>
      <c r="H17" s="76">
        <v>1000</v>
      </c>
      <c r="I17" s="100">
        <f t="shared" si="1"/>
        <v>-240000</v>
      </c>
    </row>
    <row r="18" spans="1:9" ht="39.950000000000003" customHeight="1">
      <c r="A18" s="111" t="s">
        <v>126</v>
      </c>
      <c r="B18" s="67"/>
      <c r="C18" s="67"/>
      <c r="D18" s="71"/>
      <c r="E18" s="76">
        <v>510</v>
      </c>
      <c r="F18" s="86"/>
      <c r="G18" s="95">
        <f t="shared" si="0"/>
        <v>0</v>
      </c>
      <c r="H18" s="76">
        <v>0</v>
      </c>
      <c r="I18" s="100">
        <f t="shared" si="1"/>
        <v>0</v>
      </c>
    </row>
    <row r="19" spans="1:9" ht="39.950000000000003" customHeight="1">
      <c r="A19" s="40" t="s">
        <v>26</v>
      </c>
      <c r="B19" s="53" t="s">
        <v>13</v>
      </c>
      <c r="C19" s="53"/>
      <c r="D19" s="53"/>
      <c r="E19" s="75">
        <v>960</v>
      </c>
      <c r="F19" s="86"/>
      <c r="G19" s="95">
        <f t="shared" si="0"/>
        <v>0</v>
      </c>
      <c r="H19" s="76">
        <v>900</v>
      </c>
      <c r="I19" s="100">
        <f t="shared" si="1"/>
        <v>-864000</v>
      </c>
    </row>
    <row r="20" spans="1:9" ht="39.950000000000003" customHeight="1">
      <c r="A20" s="41"/>
      <c r="B20" s="54" t="s">
        <v>23</v>
      </c>
      <c r="C20" s="52" t="s">
        <v>19</v>
      </c>
      <c r="D20" s="71"/>
      <c r="E20" s="75">
        <v>1540</v>
      </c>
      <c r="F20" s="86"/>
      <c r="G20" s="95">
        <f t="shared" si="0"/>
        <v>0</v>
      </c>
      <c r="H20" s="76">
        <v>200</v>
      </c>
      <c r="I20" s="100">
        <f t="shared" si="1"/>
        <v>-308000</v>
      </c>
    </row>
    <row r="21" spans="1:9" ht="39.950000000000003" customHeight="1">
      <c r="A21" s="41"/>
      <c r="B21" s="55"/>
      <c r="C21" s="52" t="s">
        <v>18</v>
      </c>
      <c r="D21" s="71"/>
      <c r="E21" s="75">
        <v>20</v>
      </c>
      <c r="F21" s="86"/>
      <c r="G21" s="95">
        <f t="shared" si="0"/>
        <v>0</v>
      </c>
      <c r="H21" s="76">
        <v>300</v>
      </c>
      <c r="I21" s="100">
        <f t="shared" si="1"/>
        <v>-6000</v>
      </c>
    </row>
    <row r="22" spans="1:9" ht="39.950000000000003" customHeight="1">
      <c r="A22" s="41"/>
      <c r="B22" s="53" t="s">
        <v>31</v>
      </c>
      <c r="C22" s="53"/>
      <c r="D22" s="53"/>
      <c r="E22" s="75">
        <v>1600</v>
      </c>
      <c r="F22" s="86"/>
      <c r="G22" s="95">
        <f t="shared" si="0"/>
        <v>0</v>
      </c>
      <c r="H22" s="76">
        <v>300</v>
      </c>
      <c r="I22" s="100">
        <f t="shared" si="1"/>
        <v>-480000</v>
      </c>
    </row>
    <row r="23" spans="1:9" ht="39.950000000000003" customHeight="1">
      <c r="A23" s="41"/>
      <c r="B23" s="54" t="s">
        <v>25</v>
      </c>
      <c r="C23" s="53" t="s">
        <v>27</v>
      </c>
      <c r="D23" s="53"/>
      <c r="E23" s="75">
        <v>870</v>
      </c>
      <c r="F23" s="86"/>
      <c r="G23" s="95">
        <f t="shared" si="0"/>
        <v>0</v>
      </c>
      <c r="H23" s="76">
        <v>800</v>
      </c>
      <c r="I23" s="100">
        <f t="shared" si="1"/>
        <v>-696000</v>
      </c>
    </row>
    <row r="24" spans="1:9" ht="39.950000000000003" customHeight="1">
      <c r="A24" s="41"/>
      <c r="B24" s="55"/>
      <c r="C24" s="53" t="s">
        <v>29</v>
      </c>
      <c r="D24" s="53"/>
      <c r="E24" s="77">
        <v>200</v>
      </c>
      <c r="F24" s="86"/>
      <c r="G24" s="95">
        <f t="shared" si="0"/>
        <v>0</v>
      </c>
      <c r="H24" s="76">
        <v>900</v>
      </c>
      <c r="I24" s="100">
        <f t="shared" si="1"/>
        <v>-180000</v>
      </c>
    </row>
    <row r="25" spans="1:9" ht="39.950000000000003" customHeight="1">
      <c r="A25" s="41"/>
      <c r="B25" s="56" t="s">
        <v>147</v>
      </c>
      <c r="C25" s="53" t="s">
        <v>27</v>
      </c>
      <c r="D25" s="53"/>
      <c r="E25" s="77">
        <v>100</v>
      </c>
      <c r="F25" s="86"/>
      <c r="G25" s="95">
        <f t="shared" si="0"/>
        <v>0</v>
      </c>
      <c r="H25" s="76">
        <v>0</v>
      </c>
      <c r="I25" s="100">
        <f t="shared" si="1"/>
        <v>0</v>
      </c>
    </row>
    <row r="26" spans="1:9" ht="39.950000000000003" customHeight="1">
      <c r="A26" s="41"/>
      <c r="B26" s="55"/>
      <c r="C26" s="53" t="s">
        <v>29</v>
      </c>
      <c r="D26" s="53"/>
      <c r="E26" s="77">
        <v>90</v>
      </c>
      <c r="F26" s="86"/>
      <c r="G26" s="95">
        <f t="shared" si="0"/>
        <v>0</v>
      </c>
      <c r="H26" s="76">
        <v>0</v>
      </c>
      <c r="I26" s="100">
        <f t="shared" si="1"/>
        <v>0</v>
      </c>
    </row>
    <row r="27" spans="1:9" ht="39.950000000000003" customHeight="1">
      <c r="A27" s="41"/>
      <c r="B27" s="54" t="s">
        <v>145</v>
      </c>
      <c r="C27" s="52" t="s">
        <v>144</v>
      </c>
      <c r="D27" s="119"/>
      <c r="E27" s="75">
        <v>50</v>
      </c>
      <c r="F27" s="86"/>
      <c r="G27" s="95">
        <f t="shared" si="0"/>
        <v>0</v>
      </c>
      <c r="H27" s="76">
        <v>700</v>
      </c>
      <c r="I27" s="100">
        <f t="shared" si="1"/>
        <v>-35000</v>
      </c>
    </row>
    <row r="28" spans="1:9" ht="39.950000000000003" customHeight="1">
      <c r="A28" s="41"/>
      <c r="B28" s="57"/>
      <c r="C28" s="52" t="s">
        <v>16</v>
      </c>
      <c r="D28" s="119"/>
      <c r="E28" s="75">
        <v>950</v>
      </c>
      <c r="F28" s="86"/>
      <c r="G28" s="95">
        <f t="shared" si="0"/>
        <v>0</v>
      </c>
      <c r="H28" s="76">
        <v>700</v>
      </c>
      <c r="I28" s="100">
        <f t="shared" si="1"/>
        <v>-665000</v>
      </c>
    </row>
    <row r="29" spans="1:9" ht="39.950000000000003" customHeight="1">
      <c r="A29" s="41"/>
      <c r="B29" s="57"/>
      <c r="C29" s="52" t="s">
        <v>143</v>
      </c>
      <c r="D29" s="119"/>
      <c r="E29" s="75">
        <v>95</v>
      </c>
      <c r="F29" s="86"/>
      <c r="G29" s="95">
        <f t="shared" si="0"/>
        <v>0</v>
      </c>
      <c r="H29" s="76">
        <v>0</v>
      </c>
      <c r="I29" s="100">
        <f t="shared" si="1"/>
        <v>0</v>
      </c>
    </row>
    <row r="30" spans="1:9" ht="39.950000000000003" customHeight="1">
      <c r="A30" s="41"/>
      <c r="B30" s="56" t="s">
        <v>148</v>
      </c>
      <c r="C30" s="52" t="s">
        <v>149</v>
      </c>
      <c r="D30" s="71"/>
      <c r="E30" s="75">
        <v>5</v>
      </c>
      <c r="F30" s="86"/>
      <c r="G30" s="95">
        <f t="shared" si="0"/>
        <v>0</v>
      </c>
      <c r="H30" s="76">
        <v>0</v>
      </c>
      <c r="I30" s="100">
        <f t="shared" si="1"/>
        <v>0</v>
      </c>
    </row>
    <row r="31" spans="1:9" ht="39.950000000000003" customHeight="1">
      <c r="A31" s="41"/>
      <c r="B31" s="57"/>
      <c r="C31" s="52" t="s">
        <v>150</v>
      </c>
      <c r="D31" s="71"/>
      <c r="E31" s="75">
        <v>85</v>
      </c>
      <c r="F31" s="86"/>
      <c r="G31" s="95">
        <f t="shared" si="0"/>
        <v>0</v>
      </c>
      <c r="H31" s="76">
        <v>0</v>
      </c>
      <c r="I31" s="100">
        <f t="shared" si="1"/>
        <v>0</v>
      </c>
    </row>
    <row r="32" spans="1:9" ht="39.950000000000003" customHeight="1">
      <c r="A32" s="41"/>
      <c r="B32" s="57"/>
      <c r="C32" s="52" t="s">
        <v>151</v>
      </c>
      <c r="D32" s="119"/>
      <c r="E32" s="75">
        <v>8</v>
      </c>
      <c r="F32" s="86"/>
      <c r="G32" s="95">
        <f t="shared" si="0"/>
        <v>0</v>
      </c>
      <c r="H32" s="76">
        <v>0</v>
      </c>
      <c r="I32" s="100">
        <f t="shared" si="1"/>
        <v>0</v>
      </c>
    </row>
    <row r="33" spans="1:9" ht="39.950000000000003" customHeight="1">
      <c r="A33" s="41"/>
      <c r="B33" s="53" t="s">
        <v>30</v>
      </c>
      <c r="C33" s="53"/>
      <c r="D33" s="53"/>
      <c r="E33" s="75">
        <v>370</v>
      </c>
      <c r="F33" s="86"/>
      <c r="G33" s="95">
        <f t="shared" si="0"/>
        <v>0</v>
      </c>
      <c r="H33" s="76">
        <v>200</v>
      </c>
      <c r="I33" s="100">
        <f t="shared" si="1"/>
        <v>-74000</v>
      </c>
    </row>
    <row r="34" spans="1:9" ht="39.950000000000003" customHeight="1">
      <c r="A34" s="41"/>
      <c r="B34" s="53" t="s">
        <v>32</v>
      </c>
      <c r="C34" s="52" t="s">
        <v>20</v>
      </c>
      <c r="D34" s="71"/>
      <c r="E34" s="75">
        <v>210</v>
      </c>
      <c r="F34" s="86"/>
      <c r="G34" s="95">
        <f t="shared" si="0"/>
        <v>0</v>
      </c>
      <c r="H34" s="76">
        <v>0</v>
      </c>
      <c r="I34" s="100">
        <f t="shared" si="1"/>
        <v>0</v>
      </c>
    </row>
    <row r="35" spans="1:9" ht="39.950000000000003" customHeight="1">
      <c r="A35" s="41"/>
      <c r="B35" s="53"/>
      <c r="C35" s="52" t="s">
        <v>34</v>
      </c>
      <c r="D35" s="71"/>
      <c r="E35" s="75">
        <v>210</v>
      </c>
      <c r="F35" s="86"/>
      <c r="G35" s="95">
        <f t="shared" si="0"/>
        <v>0</v>
      </c>
      <c r="H35" s="76">
        <v>0</v>
      </c>
      <c r="I35" s="100">
        <f t="shared" si="1"/>
        <v>0</v>
      </c>
    </row>
    <row r="36" spans="1:9" ht="39.950000000000003" customHeight="1">
      <c r="A36" s="41"/>
      <c r="B36" s="53"/>
      <c r="C36" s="52" t="s">
        <v>35</v>
      </c>
      <c r="D36" s="71"/>
      <c r="E36" s="75">
        <v>1</v>
      </c>
      <c r="F36" s="86"/>
      <c r="G36" s="95">
        <f t="shared" si="0"/>
        <v>0</v>
      </c>
      <c r="H36" s="76">
        <v>0</v>
      </c>
      <c r="I36" s="100">
        <f t="shared" si="1"/>
        <v>0</v>
      </c>
    </row>
    <row r="37" spans="1:9" ht="39.950000000000003" customHeight="1">
      <c r="A37" s="41"/>
      <c r="B37" s="53"/>
      <c r="C37" s="52" t="s">
        <v>39</v>
      </c>
      <c r="D37" s="71"/>
      <c r="E37" s="75">
        <v>1</v>
      </c>
      <c r="F37" s="86"/>
      <c r="G37" s="95">
        <f t="shared" si="0"/>
        <v>0</v>
      </c>
      <c r="H37" s="76">
        <v>0</v>
      </c>
      <c r="I37" s="100">
        <f t="shared" si="1"/>
        <v>0</v>
      </c>
    </row>
    <row r="38" spans="1:9" ht="39.950000000000003" customHeight="1">
      <c r="A38" s="41"/>
      <c r="B38" s="52" t="s">
        <v>10</v>
      </c>
      <c r="C38" s="67"/>
      <c r="D38" s="71"/>
      <c r="E38" s="75">
        <v>260</v>
      </c>
      <c r="F38" s="86"/>
      <c r="G38" s="95">
        <f t="shared" si="0"/>
        <v>0</v>
      </c>
      <c r="H38" s="76">
        <v>300</v>
      </c>
      <c r="I38" s="100">
        <f t="shared" si="1"/>
        <v>-78000</v>
      </c>
    </row>
    <row r="39" spans="1:9" ht="39.950000000000003" customHeight="1">
      <c r="A39" s="42"/>
      <c r="B39" s="115" t="s">
        <v>49</v>
      </c>
      <c r="C39" s="118"/>
      <c r="D39" s="120"/>
      <c r="E39" s="75">
        <v>80</v>
      </c>
      <c r="F39" s="86"/>
      <c r="G39" s="95">
        <f t="shared" si="0"/>
        <v>0</v>
      </c>
      <c r="H39" s="76">
        <v>0</v>
      </c>
      <c r="I39" s="100">
        <f t="shared" si="1"/>
        <v>0</v>
      </c>
    </row>
    <row r="40" spans="1:9" s="33" customFormat="1" ht="39.950000000000003" customHeight="1">
      <c r="A40" s="40" t="s">
        <v>61</v>
      </c>
      <c r="B40" s="58" t="s">
        <v>37</v>
      </c>
      <c r="C40" s="52" t="s">
        <v>142</v>
      </c>
      <c r="D40" s="71"/>
      <c r="E40" s="75">
        <v>34</v>
      </c>
      <c r="F40" s="86"/>
      <c r="G40" s="95">
        <f t="shared" si="0"/>
        <v>0</v>
      </c>
      <c r="H40" s="76">
        <v>0</v>
      </c>
      <c r="I40" s="100">
        <f t="shared" si="1"/>
        <v>0</v>
      </c>
    </row>
    <row r="41" spans="1:9" s="33" customFormat="1" ht="39.950000000000003" customHeight="1">
      <c r="A41" s="41"/>
      <c r="B41" s="56" t="s">
        <v>2</v>
      </c>
      <c r="C41" s="52" t="s">
        <v>46</v>
      </c>
      <c r="D41" s="71"/>
      <c r="E41" s="75">
        <v>60</v>
      </c>
      <c r="F41" s="86"/>
      <c r="G41" s="95">
        <f t="shared" si="0"/>
        <v>0</v>
      </c>
      <c r="H41" s="76">
        <v>0</v>
      </c>
      <c r="I41" s="100">
        <f t="shared" si="1"/>
        <v>0</v>
      </c>
    </row>
    <row r="42" spans="1:9" s="33" customFormat="1" ht="39.950000000000003" customHeight="1">
      <c r="A42" s="42"/>
      <c r="B42" s="116"/>
      <c r="C42" s="52" t="s">
        <v>47</v>
      </c>
      <c r="D42" s="71"/>
      <c r="E42" s="75">
        <v>20</v>
      </c>
      <c r="F42" s="86"/>
      <c r="G42" s="95">
        <f t="shared" si="0"/>
        <v>0</v>
      </c>
      <c r="H42" s="76">
        <v>0</v>
      </c>
      <c r="I42" s="100">
        <f t="shared" si="1"/>
        <v>0</v>
      </c>
    </row>
    <row r="43" spans="1:9" s="33" customFormat="1" ht="45" customHeight="1">
      <c r="A43" s="112" t="s">
        <v>141</v>
      </c>
      <c r="B43" s="117"/>
      <c r="C43" s="117"/>
      <c r="D43" s="117"/>
      <c r="E43" s="121">
        <f>SUM(I15:I17,I19:I42)</f>
        <v>-4276000</v>
      </c>
      <c r="F43" s="130"/>
      <c r="G43" s="130"/>
      <c r="H43" s="130"/>
      <c r="I43" s="137"/>
    </row>
    <row r="44" spans="1:9" s="33" customFormat="1" ht="32.25" customHeight="1">
      <c r="A44" s="26"/>
      <c r="B44" s="61"/>
      <c r="C44" s="61"/>
      <c r="D44" s="61"/>
      <c r="E44" s="80"/>
      <c r="F44" s="80"/>
      <c r="G44" s="80"/>
      <c r="H44" s="30"/>
      <c r="I44" s="30"/>
    </row>
    <row r="45" spans="1:9" s="33" customFormat="1" ht="38.25" customHeight="1">
      <c r="A45" s="37" t="s">
        <v>106</v>
      </c>
      <c r="B45" s="51"/>
      <c r="C45" s="51"/>
      <c r="D45" s="51"/>
      <c r="E45" s="51" t="s">
        <v>128</v>
      </c>
      <c r="F45" s="51"/>
      <c r="G45" s="51"/>
      <c r="H45" s="51"/>
      <c r="I45" s="138"/>
    </row>
    <row r="46" spans="1:9" s="33" customFormat="1" ht="39.950000000000003" customHeight="1">
      <c r="A46" s="44" t="s">
        <v>127</v>
      </c>
      <c r="B46" s="62"/>
      <c r="C46" s="53" t="s">
        <v>109</v>
      </c>
      <c r="D46" s="53"/>
      <c r="E46" s="122"/>
      <c r="F46" s="131"/>
      <c r="G46" s="131"/>
      <c r="H46" s="131"/>
      <c r="I46" s="139"/>
    </row>
    <row r="47" spans="1:9" s="33" customFormat="1" ht="39.950000000000003" customHeight="1">
      <c r="A47" s="45"/>
      <c r="B47" s="63"/>
      <c r="C47" s="54" t="s">
        <v>110</v>
      </c>
      <c r="D47" s="54"/>
      <c r="E47" s="123"/>
      <c r="F47" s="132"/>
      <c r="G47" s="132"/>
      <c r="H47" s="132"/>
      <c r="I47" s="140"/>
    </row>
    <row r="48" spans="1:9" s="33" customFormat="1" ht="45" customHeight="1">
      <c r="A48" s="43" t="s">
        <v>105</v>
      </c>
      <c r="B48" s="60"/>
      <c r="C48" s="60"/>
      <c r="D48" s="60"/>
      <c r="E48" s="124">
        <f>SUM(E46:I47)</f>
        <v>0</v>
      </c>
      <c r="F48" s="133"/>
      <c r="G48" s="133"/>
      <c r="H48" s="133"/>
      <c r="I48" s="141"/>
    </row>
    <row r="49" spans="1:9" s="33" customFormat="1" ht="34.5" customHeight="1">
      <c r="A49" s="50"/>
      <c r="B49" s="50"/>
      <c r="C49" s="50"/>
      <c r="D49" s="50"/>
      <c r="E49" s="125"/>
      <c r="F49" s="125"/>
      <c r="G49" s="125"/>
      <c r="H49" s="125"/>
      <c r="I49" s="125"/>
    </row>
    <row r="50" spans="1:9" s="33" customFormat="1" ht="38.25" customHeight="1">
      <c r="A50" s="37" t="s">
        <v>106</v>
      </c>
      <c r="B50" s="51"/>
      <c r="C50" s="51"/>
      <c r="D50" s="51"/>
      <c r="E50" s="81" t="s">
        <v>128</v>
      </c>
      <c r="F50" s="81"/>
      <c r="G50" s="81"/>
      <c r="H50" s="81"/>
      <c r="I50" s="99"/>
    </row>
    <row r="51" spans="1:9" s="33" customFormat="1" ht="39.950000000000003" customHeight="1">
      <c r="A51" s="44" t="s">
        <v>124</v>
      </c>
      <c r="B51" s="62"/>
      <c r="C51" s="52" t="s">
        <v>65</v>
      </c>
      <c r="D51" s="71"/>
      <c r="E51" s="126"/>
      <c r="F51" s="134"/>
      <c r="G51" s="134"/>
      <c r="H51" s="134"/>
      <c r="I51" s="142"/>
    </row>
    <row r="52" spans="1:9" s="33" customFormat="1" ht="39.950000000000003" customHeight="1">
      <c r="A52" s="45"/>
      <c r="B52" s="63"/>
      <c r="C52" s="52" t="s">
        <v>4</v>
      </c>
      <c r="D52" s="71"/>
      <c r="E52" s="82"/>
      <c r="F52" s="89"/>
      <c r="G52" s="89"/>
      <c r="H52" s="89"/>
      <c r="I52" s="103"/>
    </row>
    <row r="53" spans="1:9" s="33" customFormat="1" ht="39.950000000000003" customHeight="1">
      <c r="A53" s="45"/>
      <c r="B53" s="63"/>
      <c r="C53" s="68" t="s">
        <v>51</v>
      </c>
      <c r="D53" s="72"/>
      <c r="E53" s="83"/>
      <c r="F53" s="90"/>
      <c r="G53" s="90"/>
      <c r="H53" s="90"/>
      <c r="I53" s="104"/>
    </row>
    <row r="54" spans="1:9" s="33" customFormat="1" ht="45" customHeight="1">
      <c r="A54" s="43" t="s">
        <v>105</v>
      </c>
      <c r="B54" s="60"/>
      <c r="C54" s="60"/>
      <c r="D54" s="60"/>
      <c r="E54" s="127">
        <f>SUM(E51:I53)</f>
        <v>0</v>
      </c>
      <c r="F54" s="135"/>
      <c r="G54" s="135"/>
      <c r="H54" s="135"/>
      <c r="I54" s="143"/>
    </row>
    <row r="55" spans="1:9" s="31" customFormat="1" ht="24.95" customHeight="1">
      <c r="A55" s="35"/>
      <c r="B55" s="50"/>
      <c r="C55" s="50"/>
      <c r="D55" s="50"/>
      <c r="E55" s="50"/>
      <c r="F55" s="50"/>
      <c r="G55" s="94"/>
    </row>
    <row r="56" spans="1:9" s="33" customFormat="1" ht="36" customHeight="1">
      <c r="A56" s="46" t="s">
        <v>121</v>
      </c>
      <c r="B56" s="64"/>
      <c r="C56" s="64"/>
      <c r="D56" s="64"/>
      <c r="E56" s="64"/>
      <c r="F56" s="80"/>
      <c r="G56" s="80"/>
      <c r="H56" s="80"/>
      <c r="I56" s="80"/>
    </row>
    <row r="57" spans="1:9" s="33" customFormat="1" ht="36" customHeight="1">
      <c r="A57" s="47" t="s">
        <v>106</v>
      </c>
      <c r="B57" s="65"/>
      <c r="C57" s="65"/>
      <c r="D57" s="65"/>
      <c r="E57" s="128" t="s">
        <v>128</v>
      </c>
      <c r="F57" s="65"/>
      <c r="G57" s="65"/>
      <c r="H57" s="65"/>
      <c r="I57" s="144"/>
    </row>
    <row r="58" spans="1:9" s="33" customFormat="1" ht="80.099999999999994" customHeight="1">
      <c r="A58" s="44" t="s">
        <v>123</v>
      </c>
      <c r="B58" s="66"/>
      <c r="C58" s="66"/>
      <c r="D58" s="66"/>
      <c r="E58" s="129"/>
      <c r="F58" s="136"/>
      <c r="G58" s="136"/>
      <c r="H58" s="136"/>
      <c r="I58" s="145"/>
    </row>
    <row r="59" spans="1:9" s="33" customFormat="1" ht="45" customHeight="1">
      <c r="A59" s="43" t="s">
        <v>105</v>
      </c>
      <c r="B59" s="60"/>
      <c r="C59" s="60"/>
      <c r="D59" s="60"/>
      <c r="E59" s="127">
        <f>E58</f>
        <v>0</v>
      </c>
      <c r="F59" s="135"/>
      <c r="G59" s="135"/>
      <c r="H59" s="135"/>
      <c r="I59" s="143"/>
    </row>
    <row r="60" spans="1:9" ht="25.5">
      <c r="F60" s="73"/>
      <c r="G60" s="73"/>
      <c r="H60" s="73"/>
      <c r="I60" s="73"/>
    </row>
  </sheetData>
  <mergeCells count="75">
    <mergeCell ref="E4:F4"/>
    <mergeCell ref="E5:F5"/>
    <mergeCell ref="E6:F6"/>
    <mergeCell ref="E7:F7"/>
    <mergeCell ref="A14:D14"/>
    <mergeCell ref="B15:D15"/>
    <mergeCell ref="B16:D16"/>
    <mergeCell ref="A17:D17"/>
    <mergeCell ref="A18:D18"/>
    <mergeCell ref="B19:D19"/>
    <mergeCell ref="C20:D20"/>
    <mergeCell ref="C21:D21"/>
    <mergeCell ref="B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B38:D38"/>
    <mergeCell ref="B39:D39"/>
    <mergeCell ref="C40:D40"/>
    <mergeCell ref="C41:D41"/>
    <mergeCell ref="C42:D42"/>
    <mergeCell ref="A43:D43"/>
    <mergeCell ref="E43:I43"/>
    <mergeCell ref="A45:D45"/>
    <mergeCell ref="E45:I45"/>
    <mergeCell ref="C46:D46"/>
    <mergeCell ref="E46:I46"/>
    <mergeCell ref="C47:D47"/>
    <mergeCell ref="E47:I47"/>
    <mergeCell ref="A48:D48"/>
    <mergeCell ref="E48:I48"/>
    <mergeCell ref="A50:D50"/>
    <mergeCell ref="E50:I50"/>
    <mergeCell ref="C51:D51"/>
    <mergeCell ref="E51:I51"/>
    <mergeCell ref="C52:D52"/>
    <mergeCell ref="E52:I52"/>
    <mergeCell ref="C53:D53"/>
    <mergeCell ref="E53:I53"/>
    <mergeCell ref="A54:D54"/>
    <mergeCell ref="E54:I54"/>
    <mergeCell ref="A57:D57"/>
    <mergeCell ref="E57:I57"/>
    <mergeCell ref="A58:D58"/>
    <mergeCell ref="E58:I58"/>
    <mergeCell ref="A59:D59"/>
    <mergeCell ref="E59:I59"/>
    <mergeCell ref="A2:I3"/>
    <mergeCell ref="A5:A7"/>
    <mergeCell ref="B5:C7"/>
    <mergeCell ref="D5:D7"/>
    <mergeCell ref="A15:A16"/>
    <mergeCell ref="B20:B21"/>
    <mergeCell ref="B23:B24"/>
    <mergeCell ref="B25:B26"/>
    <mergeCell ref="B27:B29"/>
    <mergeCell ref="B30:B32"/>
    <mergeCell ref="B34:B37"/>
    <mergeCell ref="A40:A42"/>
    <mergeCell ref="B41:B42"/>
    <mergeCell ref="A46:B47"/>
    <mergeCell ref="A51:B53"/>
    <mergeCell ref="A19:A39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35" fitToWidth="1" fitToHeight="1" orientation="portrait" usePrinterDefaults="1" r:id="rId1"/>
  <headerFooter>
    <oddHeader>&amp;R&amp;16様式第７号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53"/>
  <sheetViews>
    <sheetView view="pageBreakPreview" zoomScale="85" zoomScaleNormal="75" zoomScaleSheetLayoutView="85" workbookViewId="0">
      <pane ySplit="2" topLeftCell="A3" activePane="bottomLeft" state="frozen"/>
      <selection pane="bottomLeft" activeCell="E26" sqref="E26:F29"/>
    </sheetView>
  </sheetViews>
  <sheetFormatPr defaultRowHeight="13.5"/>
  <cols>
    <col min="1" max="1" width="10.875" customWidth="1"/>
    <col min="2" max="2" width="29.125" customWidth="1"/>
    <col min="3" max="4" width="13.625" customWidth="1"/>
    <col min="5" max="7" width="16.5" customWidth="1"/>
    <col min="8" max="8" width="28.625" customWidth="1"/>
    <col min="9" max="9" width="18.625" customWidth="1"/>
  </cols>
  <sheetData>
    <row r="1" spans="1:9" ht="17.25">
      <c r="A1" s="146"/>
      <c r="B1" s="157"/>
      <c r="C1" s="178"/>
      <c r="D1" s="178"/>
      <c r="E1" s="192"/>
      <c r="F1" s="192"/>
      <c r="G1" s="146"/>
      <c r="H1" s="146"/>
      <c r="I1" s="235"/>
    </row>
    <row r="2" spans="1:9" ht="24">
      <c r="A2" s="147" t="s">
        <v>67</v>
      </c>
      <c r="B2" s="157"/>
      <c r="D2" s="188" t="s">
        <v>45</v>
      </c>
      <c r="E2" s="188"/>
      <c r="F2" s="188"/>
      <c r="G2" s="188"/>
      <c r="H2" s="188"/>
      <c r="I2" s="157"/>
    </row>
    <row r="3" spans="1:9" ht="21">
      <c r="A3" s="146"/>
      <c r="B3" s="158"/>
      <c r="C3" s="158"/>
      <c r="D3" s="158"/>
      <c r="E3" s="158"/>
      <c r="F3" s="157"/>
      <c r="G3" s="157"/>
      <c r="H3" s="157"/>
      <c r="I3" s="236" t="s">
        <v>8</v>
      </c>
    </row>
    <row r="4" spans="1:9" ht="54" customHeight="1">
      <c r="A4" s="148" t="s">
        <v>69</v>
      </c>
      <c r="B4" s="148"/>
      <c r="C4" s="179" t="s">
        <v>87</v>
      </c>
      <c r="D4" s="179"/>
      <c r="E4" s="179" t="s">
        <v>95</v>
      </c>
      <c r="F4" s="179"/>
      <c r="G4" s="159" t="s">
        <v>40</v>
      </c>
      <c r="H4" s="159"/>
      <c r="I4" s="159"/>
    </row>
    <row r="5" spans="1:9" ht="15.75" customHeight="1">
      <c r="A5" s="149" t="s">
        <v>9</v>
      </c>
      <c r="B5" s="159" t="s">
        <v>58</v>
      </c>
      <c r="C5" s="180"/>
      <c r="D5" s="180"/>
      <c r="E5" s="193">
        <f>ROUNDDOWN(C5*1.1,0)</f>
        <v>0</v>
      </c>
      <c r="F5" s="193"/>
      <c r="G5" s="214" t="s">
        <v>1</v>
      </c>
      <c r="H5" s="214"/>
      <c r="I5" s="214"/>
    </row>
    <row r="6" spans="1:9" ht="15.75" customHeight="1">
      <c r="A6" s="149"/>
      <c r="B6" s="159"/>
      <c r="C6" s="180"/>
      <c r="D6" s="180"/>
      <c r="E6" s="193"/>
      <c r="F6" s="193"/>
      <c r="G6" s="214"/>
      <c r="H6" s="214"/>
      <c r="I6" s="214"/>
    </row>
    <row r="7" spans="1:9" ht="15.75" customHeight="1">
      <c r="A7" s="149"/>
      <c r="B7" s="159"/>
      <c r="C7" s="180"/>
      <c r="D7" s="180"/>
      <c r="E7" s="193"/>
      <c r="F7" s="193"/>
      <c r="G7" s="214"/>
      <c r="H7" s="214"/>
      <c r="I7" s="214"/>
    </row>
    <row r="8" spans="1:9" ht="15.75" customHeight="1">
      <c r="A8" s="149"/>
      <c r="B8" s="159"/>
      <c r="C8" s="180"/>
      <c r="D8" s="180"/>
      <c r="E8" s="193"/>
      <c r="F8" s="193"/>
      <c r="G8" s="214"/>
      <c r="H8" s="214"/>
      <c r="I8" s="214"/>
    </row>
    <row r="9" spans="1:9" ht="15.75" customHeight="1">
      <c r="A9" s="149"/>
      <c r="B9" s="159"/>
      <c r="C9" s="180"/>
      <c r="D9" s="180"/>
      <c r="E9" s="193"/>
      <c r="F9" s="193"/>
      <c r="G9" s="214"/>
      <c r="H9" s="214"/>
      <c r="I9" s="214"/>
    </row>
    <row r="10" spans="1:9" ht="15.75" customHeight="1">
      <c r="A10" s="149"/>
      <c r="B10" s="159"/>
      <c r="C10" s="180"/>
      <c r="D10" s="180"/>
      <c r="E10" s="193"/>
      <c r="F10" s="193"/>
      <c r="G10" s="214"/>
      <c r="H10" s="214"/>
      <c r="I10" s="214"/>
    </row>
    <row r="11" spans="1:9" ht="15.75" customHeight="1">
      <c r="A11" s="149"/>
      <c r="B11" s="159" t="s">
        <v>78</v>
      </c>
      <c r="C11" s="180"/>
      <c r="D11" s="180"/>
      <c r="E11" s="193">
        <f>ROUNDDOWN(C11*1.1,0)</f>
        <v>0</v>
      </c>
      <c r="F11" s="193"/>
      <c r="G11" s="214" t="s">
        <v>100</v>
      </c>
      <c r="H11" s="214"/>
      <c r="I11" s="214"/>
    </row>
    <row r="12" spans="1:9" ht="15.75" customHeight="1">
      <c r="A12" s="149"/>
      <c r="B12" s="159"/>
      <c r="C12" s="180"/>
      <c r="D12" s="180"/>
      <c r="E12" s="193"/>
      <c r="F12" s="193"/>
      <c r="G12" s="214"/>
      <c r="H12" s="214"/>
      <c r="I12" s="214"/>
    </row>
    <row r="13" spans="1:9" ht="15.75" customHeight="1">
      <c r="A13" s="149"/>
      <c r="B13" s="159"/>
      <c r="C13" s="180"/>
      <c r="D13" s="180"/>
      <c r="E13" s="193"/>
      <c r="F13" s="193"/>
      <c r="G13" s="214"/>
      <c r="H13" s="214"/>
      <c r="I13" s="214"/>
    </row>
    <row r="14" spans="1:9" ht="15.75" customHeight="1">
      <c r="A14" s="149"/>
      <c r="B14" s="159"/>
      <c r="C14" s="180"/>
      <c r="D14" s="180"/>
      <c r="E14" s="193"/>
      <c r="F14" s="193"/>
      <c r="G14" s="214"/>
      <c r="H14" s="214"/>
      <c r="I14" s="214"/>
    </row>
    <row r="15" spans="1:9" ht="15.75" customHeight="1">
      <c r="A15" s="149"/>
      <c r="B15" s="159"/>
      <c r="C15" s="180"/>
      <c r="D15" s="180"/>
      <c r="E15" s="193"/>
      <c r="F15" s="193"/>
      <c r="G15" s="214"/>
      <c r="H15" s="214"/>
      <c r="I15" s="214"/>
    </row>
    <row r="16" spans="1:9" ht="15.75" customHeight="1">
      <c r="A16" s="149"/>
      <c r="B16" s="159"/>
      <c r="C16" s="180"/>
      <c r="D16" s="180"/>
      <c r="E16" s="193"/>
      <c r="F16" s="193"/>
      <c r="G16" s="214"/>
      <c r="H16" s="214"/>
      <c r="I16" s="214"/>
    </row>
    <row r="17" spans="1:9" ht="15.75" customHeight="1">
      <c r="A17" s="149"/>
      <c r="B17" s="159"/>
      <c r="C17" s="180"/>
      <c r="D17" s="180"/>
      <c r="E17" s="193"/>
      <c r="F17" s="193"/>
      <c r="G17" s="214"/>
      <c r="H17" s="214"/>
      <c r="I17" s="214"/>
    </row>
    <row r="18" spans="1:9" ht="15.75" customHeight="1">
      <c r="A18" s="149"/>
      <c r="B18" s="159"/>
      <c r="C18" s="180"/>
      <c r="D18" s="180"/>
      <c r="E18" s="193"/>
      <c r="F18" s="193"/>
      <c r="G18" s="214"/>
      <c r="H18" s="214"/>
      <c r="I18" s="214"/>
    </row>
    <row r="19" spans="1:9" ht="15.75" customHeight="1">
      <c r="A19" s="149"/>
      <c r="B19" s="159"/>
      <c r="C19" s="180"/>
      <c r="D19" s="180"/>
      <c r="E19" s="193"/>
      <c r="F19" s="193"/>
      <c r="G19" s="214"/>
      <c r="H19" s="214"/>
      <c r="I19" s="214"/>
    </row>
    <row r="20" spans="1:9" ht="15.75" customHeight="1">
      <c r="A20" s="149"/>
      <c r="B20" s="159"/>
      <c r="C20" s="180"/>
      <c r="D20" s="180"/>
      <c r="E20" s="193"/>
      <c r="F20" s="193"/>
      <c r="G20" s="214"/>
      <c r="H20" s="214"/>
      <c r="I20" s="214"/>
    </row>
    <row r="21" spans="1:9" ht="38.25" customHeight="1">
      <c r="A21" s="150" t="s">
        <v>55</v>
      </c>
      <c r="B21" s="160"/>
      <c r="C21" s="160"/>
      <c r="D21" s="160"/>
      <c r="E21" s="194"/>
      <c r="F21" s="194"/>
      <c r="G21" s="194"/>
      <c r="H21" s="194"/>
      <c r="I21" s="157"/>
    </row>
    <row r="22" spans="1:9" ht="38.25" customHeight="1">
      <c r="A22" s="150" t="s">
        <v>70</v>
      </c>
      <c r="B22" s="160"/>
      <c r="C22" s="160"/>
      <c r="D22" s="160"/>
      <c r="E22" s="194"/>
      <c r="F22" s="194"/>
      <c r="G22" s="194"/>
      <c r="H22" s="194"/>
      <c r="I22" s="157"/>
    </row>
    <row r="23" spans="1:9" ht="38.25" customHeight="1">
      <c r="A23" s="150"/>
      <c r="B23" s="160"/>
      <c r="C23" s="160"/>
      <c r="D23" s="160"/>
      <c r="E23" s="194"/>
      <c r="F23" s="194"/>
      <c r="G23" s="194"/>
      <c r="H23" s="194"/>
      <c r="I23" s="157"/>
    </row>
    <row r="24" spans="1:9" ht="35.25" customHeight="1">
      <c r="A24" s="151" t="s">
        <v>71</v>
      </c>
      <c r="B24" s="161"/>
      <c r="C24" s="181"/>
      <c r="D24" s="181"/>
      <c r="E24" s="181"/>
      <c r="F24" s="181"/>
      <c r="G24" s="146"/>
      <c r="H24" s="227"/>
      <c r="I24" s="227" t="s">
        <v>6</v>
      </c>
    </row>
    <row r="25" spans="1:9" ht="36.75" customHeight="1">
      <c r="A25" s="152" t="s">
        <v>69</v>
      </c>
      <c r="B25" s="162" t="s">
        <v>50</v>
      </c>
      <c r="C25" s="159" t="s">
        <v>66</v>
      </c>
      <c r="D25" s="159" t="s">
        <v>64</v>
      </c>
      <c r="E25" s="159" t="s">
        <v>93</v>
      </c>
      <c r="F25" s="196" t="s">
        <v>98</v>
      </c>
      <c r="G25" s="196" t="s">
        <v>101</v>
      </c>
      <c r="H25" s="196" t="s">
        <v>102</v>
      </c>
      <c r="I25" s="195" t="s">
        <v>54</v>
      </c>
    </row>
    <row r="26" spans="1:9" ht="36.75" customHeight="1">
      <c r="A26" s="153" t="s">
        <v>72</v>
      </c>
      <c r="B26" s="163" t="s">
        <v>7</v>
      </c>
      <c r="C26" s="182" t="s">
        <v>140</v>
      </c>
      <c r="D26" s="182" t="s">
        <v>92</v>
      </c>
      <c r="E26" s="182" t="s">
        <v>48</v>
      </c>
      <c r="F26" s="197"/>
      <c r="G26" s="215">
        <f t="shared" ref="G26:G32" si="0">ROUNDDOWN(F26*1.1,0)</f>
        <v>0</v>
      </c>
      <c r="H26" s="228" t="s">
        <v>103</v>
      </c>
      <c r="I26" s="195"/>
    </row>
    <row r="27" spans="1:9" ht="36.75" customHeight="1">
      <c r="A27" s="154"/>
      <c r="B27" s="164" t="s">
        <v>59</v>
      </c>
      <c r="C27" s="183" t="s">
        <v>140</v>
      </c>
      <c r="D27" s="183" t="s">
        <v>94</v>
      </c>
      <c r="E27" s="183" t="s">
        <v>48</v>
      </c>
      <c r="F27" s="197"/>
      <c r="G27" s="216">
        <f t="shared" si="0"/>
        <v>0</v>
      </c>
      <c r="H27" s="229"/>
      <c r="I27" s="195"/>
    </row>
    <row r="28" spans="1:9" ht="36.75" customHeight="1">
      <c r="A28" s="154"/>
      <c r="B28" s="165" t="s">
        <v>28</v>
      </c>
      <c r="C28" s="184" t="s">
        <v>88</v>
      </c>
      <c r="D28" s="184" t="s">
        <v>94</v>
      </c>
      <c r="E28" s="184" t="s">
        <v>52</v>
      </c>
      <c r="F28" s="197"/>
      <c r="G28" s="217">
        <f t="shared" si="0"/>
        <v>0</v>
      </c>
      <c r="H28" s="230"/>
      <c r="I28" s="195"/>
    </row>
    <row r="29" spans="1:9" ht="36.75" customHeight="1">
      <c r="A29" s="154"/>
      <c r="B29" s="166" t="s">
        <v>79</v>
      </c>
      <c r="C29" s="166" t="s">
        <v>79</v>
      </c>
      <c r="D29" s="189"/>
      <c r="E29" s="166" t="s">
        <v>96</v>
      </c>
      <c r="F29" s="198"/>
      <c r="G29" s="218">
        <f t="shared" si="0"/>
        <v>0</v>
      </c>
      <c r="H29" s="176" t="s">
        <v>104</v>
      </c>
      <c r="I29" s="237"/>
    </row>
    <row r="30" spans="1:9" ht="36.75" customHeight="1">
      <c r="A30" s="154"/>
      <c r="B30" s="167" t="s">
        <v>80</v>
      </c>
      <c r="C30" s="167" t="s">
        <v>21</v>
      </c>
      <c r="D30" s="190"/>
      <c r="E30" s="167" t="s">
        <v>60</v>
      </c>
      <c r="F30" s="199"/>
      <c r="G30" s="219">
        <f t="shared" si="0"/>
        <v>0</v>
      </c>
      <c r="H30" s="229"/>
      <c r="I30" s="238"/>
    </row>
    <row r="31" spans="1:9" ht="36.75" customHeight="1">
      <c r="A31" s="154"/>
      <c r="B31" s="168" t="s">
        <v>81</v>
      </c>
      <c r="C31" s="185"/>
      <c r="D31" s="185"/>
      <c r="E31" s="168" t="s">
        <v>96</v>
      </c>
      <c r="F31" s="200"/>
      <c r="G31" s="219">
        <f t="shared" si="0"/>
        <v>0</v>
      </c>
      <c r="H31" s="229"/>
      <c r="I31" s="238"/>
    </row>
    <row r="32" spans="1:9" ht="36.75" customHeight="1">
      <c r="A32" s="154"/>
      <c r="B32" s="169" t="s">
        <v>82</v>
      </c>
      <c r="C32" s="186"/>
      <c r="D32" s="186"/>
      <c r="E32" s="169" t="s">
        <v>97</v>
      </c>
      <c r="F32" s="201"/>
      <c r="G32" s="220">
        <f t="shared" si="0"/>
        <v>0</v>
      </c>
      <c r="H32" s="230"/>
      <c r="I32" s="239"/>
    </row>
    <row r="33" spans="1:9" ht="36.75" customHeight="1">
      <c r="A33" s="154"/>
      <c r="B33" s="170" t="s">
        <v>36</v>
      </c>
      <c r="C33" s="170"/>
      <c r="D33" s="170"/>
      <c r="E33" s="170"/>
      <c r="F33" s="202">
        <f>SUM(F26,F29:F32)</f>
        <v>0</v>
      </c>
      <c r="G33" s="202">
        <f>SUM(G26,G29:G32)</f>
        <v>0</v>
      </c>
      <c r="H33" s="231"/>
      <c r="I33" s="240"/>
    </row>
    <row r="34" spans="1:9" ht="36.75" customHeight="1">
      <c r="A34" s="154"/>
      <c r="B34" s="171" t="s">
        <v>56</v>
      </c>
      <c r="C34" s="171"/>
      <c r="D34" s="171"/>
      <c r="E34" s="171"/>
      <c r="F34" s="203">
        <f>SUM(F27,F29:F32)</f>
        <v>0</v>
      </c>
      <c r="G34" s="203">
        <f>SUM(G27,G29:G32)</f>
        <v>0</v>
      </c>
      <c r="H34" s="232"/>
      <c r="I34" s="238"/>
    </row>
    <row r="35" spans="1:9" ht="36.75" customHeight="1">
      <c r="A35" s="155"/>
      <c r="B35" s="172" t="s">
        <v>83</v>
      </c>
      <c r="C35" s="172"/>
      <c r="D35" s="172"/>
      <c r="E35" s="172"/>
      <c r="F35" s="204">
        <f>SUM(F28,F29:F32)</f>
        <v>0</v>
      </c>
      <c r="G35" s="204">
        <f>SUM(G28,G29:G32)</f>
        <v>0</v>
      </c>
      <c r="H35" s="233"/>
      <c r="I35" s="239"/>
    </row>
    <row r="36" spans="1:9" ht="36.75" customHeight="1">
      <c r="A36" s="151" t="s">
        <v>73</v>
      </c>
      <c r="B36" s="173"/>
      <c r="C36" s="173"/>
      <c r="D36" s="173"/>
      <c r="E36" s="173"/>
      <c r="F36" s="205"/>
      <c r="G36" s="157"/>
      <c r="H36" s="157"/>
      <c r="I36" s="241"/>
    </row>
    <row r="37" spans="1:9" ht="36.75" customHeight="1">
      <c r="A37" s="156" t="s">
        <v>74</v>
      </c>
      <c r="B37" s="156"/>
      <c r="C37" s="156"/>
      <c r="D37" s="156"/>
      <c r="E37" s="156"/>
      <c r="F37" s="156"/>
      <c r="G37" s="156"/>
      <c r="H37" s="156"/>
      <c r="I37" s="241"/>
    </row>
    <row r="38" spans="1:9" ht="36.75" customHeight="1">
      <c r="A38" s="156"/>
      <c r="B38" s="156"/>
      <c r="C38" s="156"/>
      <c r="D38" s="156"/>
      <c r="E38" s="156"/>
      <c r="F38" s="156"/>
      <c r="G38" s="156"/>
      <c r="H38" s="156"/>
      <c r="I38" s="241"/>
    </row>
    <row r="39" spans="1:9" ht="36.75" customHeight="1">
      <c r="A39" s="151" t="s">
        <v>75</v>
      </c>
      <c r="B39" s="174"/>
      <c r="C39" s="174"/>
      <c r="D39" s="174"/>
      <c r="E39" s="174"/>
      <c r="F39" s="174"/>
      <c r="G39" s="174"/>
      <c r="H39" s="174"/>
      <c r="I39" s="174"/>
    </row>
    <row r="40" spans="1:9" ht="36.75" customHeight="1">
      <c r="A40" s="152" t="s">
        <v>69</v>
      </c>
      <c r="B40" s="162" t="s">
        <v>50</v>
      </c>
      <c r="C40" s="159" t="s">
        <v>66</v>
      </c>
      <c r="D40" s="159" t="s">
        <v>64</v>
      </c>
      <c r="E40" s="159" t="s">
        <v>93</v>
      </c>
      <c r="F40" s="196" t="s">
        <v>99</v>
      </c>
      <c r="G40" s="196" t="s">
        <v>98</v>
      </c>
      <c r="H40" s="196" t="s">
        <v>101</v>
      </c>
      <c r="I40" s="196" t="s">
        <v>102</v>
      </c>
    </row>
    <row r="41" spans="1:9" ht="36.75" customHeight="1">
      <c r="A41" s="153" t="s">
        <v>76</v>
      </c>
      <c r="B41" s="163" t="s">
        <v>7</v>
      </c>
      <c r="C41" s="182" t="s">
        <v>140</v>
      </c>
      <c r="D41" s="182" t="s">
        <v>92</v>
      </c>
      <c r="E41" s="182" t="s">
        <v>48</v>
      </c>
      <c r="F41" s="206"/>
      <c r="G41" s="197"/>
      <c r="H41" s="215">
        <f t="shared" ref="H41:H49" si="1">ROUNDDOWN(G41*1.1,0)</f>
        <v>0</v>
      </c>
      <c r="I41" s="228" t="s">
        <v>103</v>
      </c>
    </row>
    <row r="42" spans="1:9" ht="36.75" customHeight="1">
      <c r="A42" s="154"/>
      <c r="B42" s="164" t="s">
        <v>59</v>
      </c>
      <c r="C42" s="183" t="s">
        <v>140</v>
      </c>
      <c r="D42" s="183" t="s">
        <v>94</v>
      </c>
      <c r="E42" s="183" t="s">
        <v>48</v>
      </c>
      <c r="F42" s="207"/>
      <c r="G42" s="197"/>
      <c r="H42" s="216">
        <f t="shared" si="1"/>
        <v>0</v>
      </c>
      <c r="I42" s="229"/>
    </row>
    <row r="43" spans="1:9" ht="36.75" customHeight="1">
      <c r="A43" s="154"/>
      <c r="B43" s="165" t="s">
        <v>28</v>
      </c>
      <c r="C43" s="184" t="s">
        <v>88</v>
      </c>
      <c r="D43" s="184" t="s">
        <v>94</v>
      </c>
      <c r="E43" s="184" t="s">
        <v>52</v>
      </c>
      <c r="F43" s="208"/>
      <c r="G43" s="197"/>
      <c r="H43" s="217">
        <f t="shared" si="1"/>
        <v>0</v>
      </c>
      <c r="I43" s="230"/>
    </row>
    <row r="44" spans="1:9" ht="36.75" customHeight="1">
      <c r="A44" s="154"/>
      <c r="B44" s="175" t="s">
        <v>80</v>
      </c>
      <c r="C44" s="187" t="s">
        <v>89</v>
      </c>
      <c r="D44" s="175" t="s">
        <v>94</v>
      </c>
      <c r="E44" s="195" t="s">
        <v>52</v>
      </c>
      <c r="F44" s="209">
        <v>80</v>
      </c>
      <c r="G44" s="221"/>
      <c r="H44" s="215">
        <f t="shared" si="1"/>
        <v>0</v>
      </c>
      <c r="I44" s="176" t="s">
        <v>14</v>
      </c>
    </row>
    <row r="45" spans="1:9" ht="36.75" customHeight="1">
      <c r="A45" s="154"/>
      <c r="B45" s="175" t="s">
        <v>80</v>
      </c>
      <c r="C45" s="187" t="s">
        <v>90</v>
      </c>
      <c r="D45" s="175" t="s">
        <v>63</v>
      </c>
      <c r="E45" s="195" t="s">
        <v>52</v>
      </c>
      <c r="F45" s="210">
        <v>60</v>
      </c>
      <c r="G45" s="222"/>
      <c r="H45" s="215">
        <f t="shared" si="1"/>
        <v>0</v>
      </c>
      <c r="I45" s="176" t="s">
        <v>12</v>
      </c>
    </row>
    <row r="46" spans="1:9" ht="36.75" customHeight="1">
      <c r="A46" s="154"/>
      <c r="B46" s="175" t="s">
        <v>80</v>
      </c>
      <c r="C46" s="187" t="s">
        <v>91</v>
      </c>
      <c r="D46" s="175" t="s">
        <v>63</v>
      </c>
      <c r="E46" s="175" t="s">
        <v>60</v>
      </c>
      <c r="F46" s="210">
        <v>40</v>
      </c>
      <c r="G46" s="222"/>
      <c r="H46" s="215">
        <f t="shared" si="1"/>
        <v>0</v>
      </c>
      <c r="I46" s="176" t="s">
        <v>12</v>
      </c>
    </row>
    <row r="47" spans="1:9" ht="36.75" customHeight="1">
      <c r="A47" s="154"/>
      <c r="B47" s="175" t="s">
        <v>80</v>
      </c>
      <c r="C47" s="187" t="s">
        <v>44</v>
      </c>
      <c r="D47" s="175" t="s">
        <v>92</v>
      </c>
      <c r="E47" s="175" t="s">
        <v>60</v>
      </c>
      <c r="F47" s="210">
        <v>40</v>
      </c>
      <c r="G47" s="222"/>
      <c r="H47" s="215">
        <f t="shared" si="1"/>
        <v>0</v>
      </c>
      <c r="I47" s="176" t="s">
        <v>24</v>
      </c>
    </row>
    <row r="48" spans="1:9" ht="36.75" customHeight="1">
      <c r="A48" s="154"/>
      <c r="B48" s="175" t="s">
        <v>80</v>
      </c>
      <c r="C48" s="187" t="s">
        <v>62</v>
      </c>
      <c r="D48" s="175" t="s">
        <v>92</v>
      </c>
      <c r="E48" s="175" t="s">
        <v>60</v>
      </c>
      <c r="F48" s="210">
        <v>40</v>
      </c>
      <c r="G48" s="222"/>
      <c r="H48" s="215">
        <f t="shared" si="1"/>
        <v>0</v>
      </c>
      <c r="I48" s="176" t="s">
        <v>24</v>
      </c>
    </row>
    <row r="49" spans="1:9" ht="36.75" customHeight="1">
      <c r="A49" s="154"/>
      <c r="B49" s="176" t="s">
        <v>79</v>
      </c>
      <c r="C49" s="176" t="s">
        <v>86</v>
      </c>
      <c r="D49" s="191"/>
      <c r="E49" s="176" t="s">
        <v>96</v>
      </c>
      <c r="F49" s="191"/>
      <c r="G49" s="223"/>
      <c r="H49" s="215">
        <f t="shared" si="1"/>
        <v>0</v>
      </c>
      <c r="I49" s="176" t="s">
        <v>12</v>
      </c>
    </row>
    <row r="50" spans="1:9" ht="36.75" customHeight="1">
      <c r="A50" s="154"/>
      <c r="B50" s="177" t="s">
        <v>84</v>
      </c>
      <c r="C50" s="177"/>
      <c r="D50" s="177"/>
      <c r="E50" s="177"/>
      <c r="F50" s="211">
        <f>F41+F44+F45+F46+F49</f>
        <v>180</v>
      </c>
      <c r="G50" s="224">
        <f>SUM(G41,G44,G45,G46,G49)</f>
        <v>0</v>
      </c>
      <c r="H50" s="224">
        <f>SUM(H41,H44,H45,H46,H49)</f>
        <v>0</v>
      </c>
      <c r="I50" s="242"/>
    </row>
    <row r="51" spans="1:9" ht="36.75" customHeight="1">
      <c r="A51" s="154"/>
      <c r="B51" s="171" t="s">
        <v>3</v>
      </c>
      <c r="C51" s="171"/>
      <c r="D51" s="171"/>
      <c r="E51" s="171"/>
      <c r="F51" s="212">
        <f>F42+F44+F45+F46+F49</f>
        <v>180</v>
      </c>
      <c r="G51" s="225">
        <f>SUM(G42,G44,G45,G46,G49)</f>
        <v>0</v>
      </c>
      <c r="H51" s="202">
        <f>SUM(H42,H44,H45,H46,H49)</f>
        <v>0</v>
      </c>
      <c r="I51" s="232"/>
    </row>
    <row r="52" spans="1:9" ht="36.75" customHeight="1">
      <c r="A52" s="155"/>
      <c r="B52" s="172" t="s">
        <v>85</v>
      </c>
      <c r="C52" s="172"/>
      <c r="D52" s="172"/>
      <c r="E52" s="172"/>
      <c r="F52" s="213">
        <f>F43+F45+F46+F47+F48+F49</f>
        <v>180</v>
      </c>
      <c r="G52" s="226">
        <f>SUM(G43,G45,G46,G47,G48,G49)</f>
        <v>0</v>
      </c>
      <c r="H52" s="234">
        <f>SUM(H43,H45:H49)</f>
        <v>0</v>
      </c>
      <c r="I52" s="233"/>
    </row>
    <row r="53" spans="1:9" ht="36.75" customHeight="1">
      <c r="A53" s="146" t="s">
        <v>77</v>
      </c>
      <c r="B53" s="157"/>
      <c r="C53" s="157"/>
      <c r="D53" s="157"/>
      <c r="E53" s="157"/>
      <c r="F53" s="157"/>
      <c r="G53" s="157"/>
      <c r="H53" s="157"/>
      <c r="I53" s="157"/>
    </row>
  </sheetData>
  <mergeCells count="26">
    <mergeCell ref="D2:H2"/>
    <mergeCell ref="A4:B4"/>
    <mergeCell ref="C4:D4"/>
    <mergeCell ref="E4:F4"/>
    <mergeCell ref="G4:I4"/>
    <mergeCell ref="B33:E33"/>
    <mergeCell ref="B34:E34"/>
    <mergeCell ref="B35:E35"/>
    <mergeCell ref="A37:H37"/>
    <mergeCell ref="B50:E50"/>
    <mergeCell ref="B51:E51"/>
    <mergeCell ref="B52:E52"/>
    <mergeCell ref="B5:B10"/>
    <mergeCell ref="C5:D10"/>
    <mergeCell ref="E5:F10"/>
    <mergeCell ref="G5:I10"/>
    <mergeCell ref="H26:H28"/>
    <mergeCell ref="H29:H32"/>
    <mergeCell ref="I41:I43"/>
    <mergeCell ref="A5:A20"/>
    <mergeCell ref="B11:B20"/>
    <mergeCell ref="C11:D20"/>
    <mergeCell ref="E11:F20"/>
    <mergeCell ref="G11:I20"/>
    <mergeCell ref="A26:A35"/>
    <mergeCell ref="A41:A52"/>
  </mergeCells>
  <phoneticPr fontId="25" type="Hiragana"/>
  <printOptions horizontalCentered="1"/>
  <pageMargins left="0.70866141732283472" right="0.70866141732283472" top="0.74803149606299213" bottom="0.74803149606299213" header="0.31496062992125984" footer="0.31496062992125984"/>
  <pageSetup paperSize="9" scale="50" fitToWidth="1" fitToHeight="1" orientation="portrait" usePrinterDefaults="1" r:id="rId1"/>
  <headerFooter>
    <oddHeader>&amp;R&amp;16様式第７号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41"/>
  <sheetViews>
    <sheetView view="pageBreakPreview" zoomScale="80" zoomScaleNormal="80" zoomScaleSheetLayoutView="80" workbookViewId="0">
      <pane ySplit="11" topLeftCell="A12" activePane="bottomLeft" state="frozen"/>
      <selection pane="bottomLeft" activeCell="E11" sqref="E11"/>
    </sheetView>
  </sheetViews>
  <sheetFormatPr defaultColWidth="9" defaultRowHeight="25.5"/>
  <cols>
    <col min="1" max="1" width="20.625" style="31" customWidth="1"/>
    <col min="2" max="2" width="28.25" style="31" bestFit="1" customWidth="1"/>
    <col min="3" max="5" width="10.625" style="35" customWidth="1"/>
    <col min="6" max="6" width="10.625" style="31" customWidth="1"/>
    <col min="7" max="10" width="20.625" style="31" customWidth="1"/>
    <col min="11" max="11" width="22.625" style="31" customWidth="1"/>
    <col min="12" max="16384" width="9" style="31"/>
  </cols>
  <sheetData>
    <row r="1" spans="1:11">
      <c r="K1" s="98" t="s">
        <v>53</v>
      </c>
    </row>
    <row r="2" spans="1:11" s="32" customFormat="1" ht="39.950000000000003" customHeight="1">
      <c r="A2" s="34" t="s">
        <v>138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2" customFormat="1" ht="39.950000000000003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>
      <c r="G4" s="73" t="s">
        <v>22</v>
      </c>
      <c r="H4" s="73"/>
    </row>
    <row r="5" spans="1:11">
      <c r="A5" s="2" t="s">
        <v>112</v>
      </c>
      <c r="B5" s="252">
        <f>SUM(G29+G34+G40)</f>
        <v>-1590300</v>
      </c>
      <c r="C5" s="253"/>
      <c r="D5" s="253"/>
      <c r="E5" s="253"/>
      <c r="F5" s="69" t="s">
        <v>0</v>
      </c>
      <c r="G5" s="73" t="s">
        <v>11</v>
      </c>
      <c r="H5" s="73"/>
    </row>
    <row r="6" spans="1:11">
      <c r="A6" s="2"/>
      <c r="B6" s="253"/>
      <c r="C6" s="253"/>
      <c r="D6" s="253"/>
      <c r="E6" s="253"/>
      <c r="F6" s="69"/>
      <c r="G6" s="73" t="s">
        <v>57</v>
      </c>
      <c r="H6" s="73"/>
    </row>
    <row r="7" spans="1:11">
      <c r="A7" s="2"/>
      <c r="B7" s="253"/>
      <c r="C7" s="253"/>
      <c r="D7" s="253"/>
      <c r="E7" s="253"/>
      <c r="F7" s="69"/>
      <c r="G7" s="73" t="s">
        <v>15</v>
      </c>
      <c r="H7" s="73"/>
    </row>
    <row r="8" spans="1:11" ht="25.5" customHeight="1">
      <c r="A8" s="2"/>
      <c r="B8" s="34"/>
      <c r="C8" s="34"/>
      <c r="D8" s="34"/>
      <c r="E8" s="34"/>
      <c r="F8" s="261"/>
    </row>
    <row r="9" spans="1:11" ht="25.5" customHeight="1">
      <c r="A9" s="35" t="s">
        <v>114</v>
      </c>
      <c r="B9" s="50"/>
      <c r="C9" s="50"/>
      <c r="D9" s="34"/>
      <c r="E9" s="34"/>
      <c r="F9" s="261"/>
    </row>
    <row r="10" spans="1:11" ht="25.5" customHeight="1">
      <c r="A10" s="35" t="s">
        <v>68</v>
      </c>
      <c r="B10" s="50"/>
      <c r="C10" s="50"/>
      <c r="D10" s="34"/>
      <c r="E10" s="34"/>
      <c r="F10" s="261"/>
    </row>
    <row r="11" spans="1:11" ht="25.5" customHeight="1">
      <c r="A11" s="35" t="s">
        <v>137</v>
      </c>
      <c r="B11" s="50"/>
      <c r="C11" s="50"/>
      <c r="D11" s="34"/>
      <c r="E11" s="34"/>
      <c r="F11" s="261"/>
    </row>
    <row r="12" spans="1:11" ht="25.5" customHeight="1"/>
    <row r="13" spans="1:11" ht="51">
      <c r="A13" s="244" t="s">
        <v>41</v>
      </c>
      <c r="B13" s="81"/>
      <c r="C13" s="81"/>
      <c r="D13" s="81"/>
      <c r="E13" s="81"/>
      <c r="F13" s="81"/>
      <c r="G13" s="74" t="s">
        <v>33</v>
      </c>
      <c r="H13" s="81" t="s">
        <v>42</v>
      </c>
      <c r="I13" s="81" t="s">
        <v>139</v>
      </c>
      <c r="J13" s="81" t="s">
        <v>113</v>
      </c>
      <c r="K13" s="99" t="s">
        <v>105</v>
      </c>
    </row>
    <row r="14" spans="1:11" ht="35.1" customHeight="1">
      <c r="A14" s="40" t="s">
        <v>26</v>
      </c>
      <c r="B14" s="54" t="s">
        <v>25</v>
      </c>
      <c r="C14" s="52" t="s">
        <v>27</v>
      </c>
      <c r="D14" s="67"/>
      <c r="E14" s="67"/>
      <c r="F14" s="71"/>
      <c r="G14" s="262">
        <v>470</v>
      </c>
      <c r="H14" s="270"/>
      <c r="I14" s="276">
        <f t="shared" ref="I14:I28" si="0">ROUNDDOWN(H14*1.1,0)</f>
        <v>0</v>
      </c>
      <c r="J14" s="278">
        <v>800</v>
      </c>
      <c r="K14" s="281">
        <f t="shared" ref="K14:K28" si="1">(I14-J14)*G14</f>
        <v>-376000</v>
      </c>
    </row>
    <row r="15" spans="1:11" ht="35.1" customHeight="1">
      <c r="A15" s="41"/>
      <c r="B15" s="55"/>
      <c r="C15" s="52" t="s">
        <v>29</v>
      </c>
      <c r="D15" s="67"/>
      <c r="E15" s="67"/>
      <c r="F15" s="71"/>
      <c r="G15" s="262">
        <v>250</v>
      </c>
      <c r="H15" s="270"/>
      <c r="I15" s="276">
        <f t="shared" si="0"/>
        <v>0</v>
      </c>
      <c r="J15" s="278">
        <v>900</v>
      </c>
      <c r="K15" s="281">
        <f t="shared" si="1"/>
        <v>-225000</v>
      </c>
    </row>
    <row r="16" spans="1:11" ht="35.1" customHeight="1">
      <c r="A16" s="41"/>
      <c r="B16" s="56" t="s">
        <v>147</v>
      </c>
      <c r="C16" s="52" t="s">
        <v>27</v>
      </c>
      <c r="D16" s="67"/>
      <c r="E16" s="67"/>
      <c r="F16" s="71"/>
      <c r="G16" s="262">
        <v>200</v>
      </c>
      <c r="H16" s="270"/>
      <c r="I16" s="276">
        <f t="shared" si="0"/>
        <v>0</v>
      </c>
      <c r="J16" s="278">
        <v>0</v>
      </c>
      <c r="K16" s="281">
        <f t="shared" si="1"/>
        <v>0</v>
      </c>
    </row>
    <row r="17" spans="1:11" ht="35.1" customHeight="1">
      <c r="A17" s="41"/>
      <c r="B17" s="55"/>
      <c r="C17" s="52" t="s">
        <v>29</v>
      </c>
      <c r="D17" s="67"/>
      <c r="E17" s="67"/>
      <c r="F17" s="71"/>
      <c r="G17" s="262">
        <v>190</v>
      </c>
      <c r="H17" s="270"/>
      <c r="I17" s="276">
        <f t="shared" si="0"/>
        <v>0</v>
      </c>
      <c r="J17" s="278">
        <v>0</v>
      </c>
      <c r="K17" s="281">
        <f t="shared" si="1"/>
        <v>0</v>
      </c>
    </row>
    <row r="18" spans="1:11" ht="35.1" customHeight="1">
      <c r="A18" s="41"/>
      <c r="B18" s="54" t="s">
        <v>145</v>
      </c>
      <c r="C18" s="52" t="s">
        <v>144</v>
      </c>
      <c r="D18" s="67"/>
      <c r="E18" s="67"/>
      <c r="F18" s="71"/>
      <c r="G18" s="262">
        <v>35</v>
      </c>
      <c r="H18" s="271"/>
      <c r="I18" s="95">
        <f t="shared" si="0"/>
        <v>0</v>
      </c>
      <c r="J18" s="279">
        <v>700</v>
      </c>
      <c r="K18" s="281">
        <f t="shared" si="1"/>
        <v>-24500</v>
      </c>
    </row>
    <row r="19" spans="1:11" ht="35.1" customHeight="1">
      <c r="A19" s="41"/>
      <c r="B19" s="57"/>
      <c r="C19" s="52" t="s">
        <v>16</v>
      </c>
      <c r="D19" s="67"/>
      <c r="E19" s="67"/>
      <c r="F19" s="71"/>
      <c r="G19" s="262">
        <v>765</v>
      </c>
      <c r="H19" s="271"/>
      <c r="I19" s="95">
        <f t="shared" si="0"/>
        <v>0</v>
      </c>
      <c r="J19" s="279">
        <v>700</v>
      </c>
      <c r="K19" s="281">
        <f t="shared" si="1"/>
        <v>-535500</v>
      </c>
    </row>
    <row r="20" spans="1:11" ht="35.1" customHeight="1">
      <c r="A20" s="41"/>
      <c r="B20" s="57"/>
      <c r="C20" s="52" t="s">
        <v>143</v>
      </c>
      <c r="D20" s="67"/>
      <c r="E20" s="67"/>
      <c r="F20" s="71"/>
      <c r="G20" s="262">
        <v>75</v>
      </c>
      <c r="H20" s="271"/>
      <c r="I20" s="95">
        <f t="shared" si="0"/>
        <v>0</v>
      </c>
      <c r="J20" s="279">
        <v>0</v>
      </c>
      <c r="K20" s="281">
        <f t="shared" si="1"/>
        <v>0</v>
      </c>
    </row>
    <row r="21" spans="1:11" ht="35.1" customHeight="1">
      <c r="A21" s="41"/>
      <c r="B21" s="56" t="s">
        <v>148</v>
      </c>
      <c r="C21" s="52" t="s">
        <v>149</v>
      </c>
      <c r="D21" s="67"/>
      <c r="E21" s="67"/>
      <c r="F21" s="71"/>
      <c r="G21" s="262">
        <v>10</v>
      </c>
      <c r="H21" s="271"/>
      <c r="I21" s="95">
        <f t="shared" si="0"/>
        <v>0</v>
      </c>
      <c r="J21" s="279">
        <v>0</v>
      </c>
      <c r="K21" s="281">
        <f t="shared" si="1"/>
        <v>0</v>
      </c>
    </row>
    <row r="22" spans="1:11" ht="35.1" customHeight="1">
      <c r="A22" s="41"/>
      <c r="B22" s="57"/>
      <c r="C22" s="52" t="s">
        <v>150</v>
      </c>
      <c r="D22" s="67"/>
      <c r="E22" s="67"/>
      <c r="F22" s="71"/>
      <c r="G22" s="262">
        <v>200</v>
      </c>
      <c r="H22" s="271"/>
      <c r="I22" s="95">
        <f t="shared" si="0"/>
        <v>0</v>
      </c>
      <c r="J22" s="279">
        <v>0</v>
      </c>
      <c r="K22" s="281">
        <f t="shared" si="1"/>
        <v>0</v>
      </c>
    </row>
    <row r="23" spans="1:11" ht="35.1" customHeight="1">
      <c r="A23" s="41"/>
      <c r="B23" s="57"/>
      <c r="C23" s="52" t="s">
        <v>151</v>
      </c>
      <c r="D23" s="67"/>
      <c r="E23" s="67"/>
      <c r="F23" s="71"/>
      <c r="G23" s="262">
        <v>20</v>
      </c>
      <c r="H23" s="272"/>
      <c r="I23" s="95">
        <f t="shared" si="0"/>
        <v>0</v>
      </c>
      <c r="J23" s="279">
        <v>0</v>
      </c>
      <c r="K23" s="281">
        <f t="shared" si="1"/>
        <v>0</v>
      </c>
    </row>
    <row r="24" spans="1:11" ht="35.1" customHeight="1">
      <c r="A24" s="41"/>
      <c r="B24" s="52" t="s">
        <v>13</v>
      </c>
      <c r="C24" s="67"/>
      <c r="D24" s="67"/>
      <c r="E24" s="67"/>
      <c r="F24" s="71"/>
      <c r="G24" s="262">
        <v>120</v>
      </c>
      <c r="H24" s="270"/>
      <c r="I24" s="276">
        <f t="shared" si="0"/>
        <v>0</v>
      </c>
      <c r="J24" s="278">
        <v>900</v>
      </c>
      <c r="K24" s="281">
        <f t="shared" si="1"/>
        <v>-108000</v>
      </c>
    </row>
    <row r="25" spans="1:11" ht="35.1" customHeight="1">
      <c r="A25" s="41"/>
      <c r="B25" s="54" t="s">
        <v>43</v>
      </c>
      <c r="C25" s="52" t="s">
        <v>19</v>
      </c>
      <c r="D25" s="67"/>
      <c r="E25" s="67"/>
      <c r="F25" s="71"/>
      <c r="G25" s="262">
        <v>420</v>
      </c>
      <c r="H25" s="270"/>
      <c r="I25" s="276">
        <f t="shared" si="0"/>
        <v>0</v>
      </c>
      <c r="J25" s="278">
        <v>200</v>
      </c>
      <c r="K25" s="281">
        <f t="shared" si="1"/>
        <v>-84000</v>
      </c>
    </row>
    <row r="26" spans="1:11" ht="35.1" customHeight="1">
      <c r="A26" s="41"/>
      <c r="B26" s="55"/>
      <c r="C26" s="52" t="s">
        <v>18</v>
      </c>
      <c r="D26" s="67"/>
      <c r="E26" s="67"/>
      <c r="F26" s="71"/>
      <c r="G26" s="262">
        <v>1</v>
      </c>
      <c r="H26" s="270"/>
      <c r="I26" s="276">
        <f t="shared" si="0"/>
        <v>0</v>
      </c>
      <c r="J26" s="278">
        <v>300</v>
      </c>
      <c r="K26" s="281">
        <f t="shared" si="1"/>
        <v>-300</v>
      </c>
    </row>
    <row r="27" spans="1:11" ht="35.1" customHeight="1">
      <c r="A27" s="41"/>
      <c r="B27" s="52" t="s">
        <v>31</v>
      </c>
      <c r="C27" s="67"/>
      <c r="D27" s="67"/>
      <c r="E27" s="67"/>
      <c r="F27" s="71"/>
      <c r="G27" s="262">
        <v>520</v>
      </c>
      <c r="H27" s="270"/>
      <c r="I27" s="276">
        <f t="shared" si="0"/>
        <v>0</v>
      </c>
      <c r="J27" s="278">
        <v>300</v>
      </c>
      <c r="K27" s="281">
        <f t="shared" si="1"/>
        <v>-156000</v>
      </c>
    </row>
    <row r="28" spans="1:11" ht="35.1" customHeight="1">
      <c r="A28" s="245"/>
      <c r="B28" s="54" t="s">
        <v>10</v>
      </c>
      <c r="C28" s="54"/>
      <c r="D28" s="54"/>
      <c r="E28" s="54"/>
      <c r="F28" s="54"/>
      <c r="G28" s="263">
        <v>270</v>
      </c>
      <c r="H28" s="273"/>
      <c r="I28" s="277">
        <f t="shared" si="0"/>
        <v>0</v>
      </c>
      <c r="J28" s="280">
        <v>300</v>
      </c>
      <c r="K28" s="281">
        <f t="shared" si="1"/>
        <v>-81000</v>
      </c>
    </row>
    <row r="29" spans="1:11" s="243" customFormat="1" ht="45" customHeight="1">
      <c r="A29" s="246" t="s">
        <v>141</v>
      </c>
      <c r="B29" s="254"/>
      <c r="C29" s="254"/>
      <c r="D29" s="254"/>
      <c r="E29" s="254"/>
      <c r="F29" s="254"/>
      <c r="G29" s="264">
        <f>SUM(K14:K28)</f>
        <v>-1590300</v>
      </c>
      <c r="H29" s="264"/>
      <c r="I29" s="264"/>
      <c r="J29" s="264"/>
      <c r="K29" s="282"/>
    </row>
    <row r="30" spans="1:11" s="243" customFormat="1" ht="39.950000000000003" customHeight="1">
      <c r="A30" s="50"/>
      <c r="B30" s="50"/>
      <c r="C30" s="50"/>
      <c r="D30" s="50"/>
      <c r="E30" s="50"/>
      <c r="F30" s="50"/>
      <c r="G30" s="265"/>
      <c r="H30" s="265"/>
      <c r="I30" s="265"/>
      <c r="J30" s="265"/>
      <c r="K30" s="265"/>
    </row>
    <row r="31" spans="1:11" s="243" customFormat="1" ht="38.25" customHeight="1">
      <c r="A31" s="244" t="s">
        <v>41</v>
      </c>
      <c r="B31" s="81"/>
      <c r="C31" s="81"/>
      <c r="D31" s="81"/>
      <c r="E31" s="81"/>
      <c r="F31" s="81"/>
      <c r="G31" s="81" t="s">
        <v>128</v>
      </c>
      <c r="H31" s="81"/>
      <c r="I31" s="81"/>
      <c r="J31" s="81"/>
      <c r="K31" s="99"/>
    </row>
    <row r="32" spans="1:11" s="243" customFormat="1" ht="38.25" customHeight="1">
      <c r="A32" s="247" t="s">
        <v>108</v>
      </c>
      <c r="B32" s="255"/>
      <c r="C32" s="259" t="s">
        <v>109</v>
      </c>
      <c r="D32" s="259"/>
      <c r="E32" s="259"/>
      <c r="F32" s="259"/>
      <c r="G32" s="126"/>
      <c r="H32" s="134"/>
      <c r="I32" s="134"/>
      <c r="J32" s="134"/>
      <c r="K32" s="142"/>
    </row>
    <row r="33" spans="1:11" s="243" customFormat="1" ht="38.25" customHeight="1">
      <c r="A33" s="247"/>
      <c r="B33" s="255"/>
      <c r="C33" s="259" t="s">
        <v>110</v>
      </c>
      <c r="D33" s="259"/>
      <c r="E33" s="259"/>
      <c r="F33" s="259"/>
      <c r="G33" s="126"/>
      <c r="H33" s="134"/>
      <c r="I33" s="134"/>
      <c r="J33" s="134"/>
      <c r="K33" s="142"/>
    </row>
    <row r="34" spans="1:11" s="243" customFormat="1" ht="45" customHeight="1">
      <c r="A34" s="248" t="s">
        <v>105</v>
      </c>
      <c r="B34" s="256"/>
      <c r="C34" s="256"/>
      <c r="D34" s="256"/>
      <c r="E34" s="256"/>
      <c r="F34" s="256"/>
      <c r="G34" s="266">
        <f>SUM(G32:K33)</f>
        <v>0</v>
      </c>
      <c r="H34" s="274"/>
      <c r="I34" s="274"/>
      <c r="J34" s="274"/>
      <c r="K34" s="283"/>
    </row>
    <row r="35" spans="1:11" s="243" customFormat="1" ht="39.950000000000003" customHeight="1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</row>
    <row r="36" spans="1:11" s="243" customFormat="1" ht="38.25" customHeight="1">
      <c r="A36" s="244" t="s">
        <v>41</v>
      </c>
      <c r="B36" s="81"/>
      <c r="C36" s="81"/>
      <c r="D36" s="81"/>
      <c r="E36" s="81"/>
      <c r="F36" s="81"/>
      <c r="G36" s="81" t="s">
        <v>128</v>
      </c>
      <c r="H36" s="81"/>
      <c r="I36" s="81"/>
      <c r="J36" s="81"/>
      <c r="K36" s="99"/>
    </row>
    <row r="37" spans="1:11" s="243" customFormat="1" ht="32.25" customHeight="1">
      <c r="A37" s="249" t="s">
        <v>111</v>
      </c>
      <c r="B37" s="257"/>
      <c r="C37" s="52" t="s">
        <v>65</v>
      </c>
      <c r="D37" s="67"/>
      <c r="E37" s="67"/>
      <c r="F37" s="71"/>
      <c r="G37" s="267"/>
      <c r="H37" s="267"/>
      <c r="I37" s="267"/>
      <c r="J37" s="267"/>
      <c r="K37" s="284"/>
    </row>
    <row r="38" spans="1:11" s="243" customFormat="1" ht="32.25" customHeight="1">
      <c r="A38" s="250"/>
      <c r="B38" s="258"/>
      <c r="C38" s="52" t="s">
        <v>4</v>
      </c>
      <c r="D38" s="67"/>
      <c r="E38" s="67"/>
      <c r="F38" s="71"/>
      <c r="G38" s="268"/>
      <c r="H38" s="267"/>
      <c r="I38" s="267"/>
      <c r="J38" s="267"/>
      <c r="K38" s="284"/>
    </row>
    <row r="39" spans="1:11" s="243" customFormat="1" ht="32.25" customHeight="1">
      <c r="A39" s="250"/>
      <c r="B39" s="258"/>
      <c r="C39" s="68" t="s">
        <v>51</v>
      </c>
      <c r="D39" s="260"/>
      <c r="E39" s="260"/>
      <c r="F39" s="72"/>
      <c r="G39" s="269"/>
      <c r="H39" s="275"/>
      <c r="I39" s="275"/>
      <c r="J39" s="275"/>
      <c r="K39" s="285"/>
    </row>
    <row r="40" spans="1:11" s="243" customFormat="1" ht="45" customHeight="1">
      <c r="A40" s="246" t="s">
        <v>105</v>
      </c>
      <c r="B40" s="254"/>
      <c r="C40" s="254"/>
      <c r="D40" s="254"/>
      <c r="E40" s="254"/>
      <c r="F40" s="254"/>
      <c r="G40" s="266">
        <f>SUM(G37:K39)</f>
        <v>0</v>
      </c>
      <c r="H40" s="274"/>
      <c r="I40" s="274"/>
      <c r="J40" s="274"/>
      <c r="K40" s="283"/>
    </row>
    <row r="41" spans="1:11" s="243" customFormat="1" ht="36" customHeight="1">
      <c r="A41" s="251"/>
      <c r="B41" s="251"/>
      <c r="C41" s="251"/>
      <c r="D41" s="251"/>
      <c r="E41" s="251"/>
      <c r="F41" s="251"/>
      <c r="G41" s="73"/>
      <c r="H41" s="73"/>
      <c r="I41" s="73"/>
      <c r="J41" s="73"/>
      <c r="K41" s="73"/>
    </row>
  </sheetData>
  <mergeCells count="53">
    <mergeCell ref="G4:H4"/>
    <mergeCell ref="G5:H5"/>
    <mergeCell ref="G6:H6"/>
    <mergeCell ref="G7:H7"/>
    <mergeCell ref="A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B24:F24"/>
    <mergeCell ref="C25:F25"/>
    <mergeCell ref="C26:F26"/>
    <mergeCell ref="B27:F27"/>
    <mergeCell ref="B28:F28"/>
    <mergeCell ref="A29:F29"/>
    <mergeCell ref="G29:K29"/>
    <mergeCell ref="A31:F31"/>
    <mergeCell ref="G31:K31"/>
    <mergeCell ref="C32:F32"/>
    <mergeCell ref="G32:K32"/>
    <mergeCell ref="C33:F33"/>
    <mergeCell ref="G33:K33"/>
    <mergeCell ref="A34:F34"/>
    <mergeCell ref="G34:K34"/>
    <mergeCell ref="G35:K35"/>
    <mergeCell ref="A36:F36"/>
    <mergeCell ref="G36:K36"/>
    <mergeCell ref="C37:F37"/>
    <mergeCell ref="G37:K37"/>
    <mergeCell ref="C38:F38"/>
    <mergeCell ref="G38:K38"/>
    <mergeCell ref="C39:F39"/>
    <mergeCell ref="G39:K39"/>
    <mergeCell ref="A40:F40"/>
    <mergeCell ref="G40:K40"/>
    <mergeCell ref="A2:K3"/>
    <mergeCell ref="A5:A7"/>
    <mergeCell ref="B5:E7"/>
    <mergeCell ref="F5:F7"/>
    <mergeCell ref="B14:B15"/>
    <mergeCell ref="B16:B17"/>
    <mergeCell ref="B18:B20"/>
    <mergeCell ref="B21:B23"/>
    <mergeCell ref="B25:B26"/>
    <mergeCell ref="A32:B33"/>
    <mergeCell ref="A37:B39"/>
    <mergeCell ref="A14:A28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44" fitToWidth="1" fitToHeight="1" orientation="portrait" usePrinterDefaults="1" r:id="rId1"/>
  <headerFooter>
    <oddHeader>&amp;R&amp;16様式第７号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表紙</vt:lpstr>
      <vt:lpstr>(1)国保集団健診</vt:lpstr>
      <vt:lpstr>(2)集団健診</vt:lpstr>
      <vt:lpstr>(1)・(2)別紙_特定保健指導内訳表</vt:lpstr>
      <vt:lpstr>(4)女性特有のがん検診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小野　綾子</cp:lastModifiedBy>
  <cp:lastPrinted>2023-10-25T01:33:29Z</cp:lastPrinted>
  <dcterms:created xsi:type="dcterms:W3CDTF">2023-09-05T02:09:10Z</dcterms:created>
  <dcterms:modified xsi:type="dcterms:W3CDTF">2023-11-01T02:04:43Z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2023-11-01T02:04:43Z</vt:filetime>
  </property>
</Properties>
</file>