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01sv-24\09 上下水道部\企業経営課\011 各種照会回答1\02 県\10令和７年度\20260119【財政課経由】令和6年度経営比較分析表\"/>
    </mc:Choice>
  </mc:AlternateContent>
  <xr:revisionPtr revIDLastSave="0" documentId="13_ncr:1_{9602E9A9-E2B5-4E54-8870-16080856E82D}" xr6:coauthVersionLast="47" xr6:coauthVersionMax="47" xr10:uidLastSave="{00000000-0000-0000-0000-000000000000}"/>
  <workbookProtection workbookAlgorithmName="SHA-512" workbookHashValue="Uo5IGIZ2IsCAexvfEqkUW3OslwCXhXLKrqwZKJBGHAhd/+62dmUkO7NtdxzJfsiMcQIXgh8slmxO6E1HXyAmTg==" workbookSaltValue="skYIik35Xmnjke3MbEB8Ug==" workbookSpinCount="100000" lockStructure="1"/>
  <bookViews>
    <workbookView xWindow="-110" yWindow="-110" windowWidth="19420" windowHeight="11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F85" i="4"/>
  <c r="BB10" i="4"/>
  <c r="AT10" i="4"/>
  <c r="AL10" i="4"/>
  <c r="W10" i="4"/>
  <c r="I10" i="4"/>
  <c r="B10" i="4"/>
  <c r="AT8" i="4"/>
  <c r="AL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<sst xmlns="http://schemas.openxmlformats.org/spreadsheetml/2006/main" count="228" uniqueCount="113">
  <si>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</si>
  <si>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</si>
  <si>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</si>
  <si>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</si>
  <si>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</si>
  <si>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</si>
  <si>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</si>
  <si>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</si>
  <si>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</si>
  <si>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</si>
  <si>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</si>
  <si>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</si>
  <si>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</si>
  <si>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</si>
  <si>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</si>
  <si>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</si>
  <si>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</si>
  <si>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</si>
  <si>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</si>
  <si>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</si>
  <si>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</si>
  <si>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</si>
  <si>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</si>
  <si>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</si>
  <si>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</si>
  <si>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</si>
  <si>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</si>
  <si>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</si>
  <si>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</si>
  <si>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</si>
  <si>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</si>
  <si>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</si>
  <si>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</si>
  <si>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</si>
  <si>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</si>
  <si>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</si>
  <si>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</si>
  <si>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</si>
  <si>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</si>
  <si>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</si>
  <si>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</si>
  <si>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</si>
  <si>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</si>
  <si>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</si>
  <si>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</si>
  <si>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</si>
  <si>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</si>
  <si>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</si>
  <si>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</si>
  <si>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</si>
  <si>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</si>
  <si>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</si>
  <si>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</si>
  <si>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</si>
  <si>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</si>
  <si>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</si>
  <si>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</si>
  <si>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</si>
  <si>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</si>
  <si>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</si>
  <si>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</si>
  <si>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</si>
  <si>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</si>
  <si>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</si>
  <si>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</si>
  <si>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</si>
  <si>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</si>
  <si>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</si>
  <si>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</si>
  <si>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</si>
  <si>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</si>
  <si>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</si>
  <si>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</si>
  <si>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</si>
  <si>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</si>
  <si>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</si>
  <si>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</si>
  <si>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</si>
  <si>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</si>
  <si>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</si>
  <si>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</si>
  <si>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</si>
  <si>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</si>
  <si>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</si>
  <si>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</si>
  <si>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</si>
  <si>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</si>
  <si>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</si>
  <si>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</si>
  <si>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</si>
  <si>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</si>
  <si>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</si>
  <si>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</si>
  <si>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和光市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</si>
  <si>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</si>
  <si>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</si>
  <si>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</si>
  <si>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</si>
  <si>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</si>
  <si>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</si>
  <si>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</si>
  <si>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</si>
  <si>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</si>
  <si>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</si>
  <si>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</si>
  <si>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</si>
  <si>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</si>
  <si>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</si>
  <si>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</si>
  <si>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</si>
  <si>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当市は現状において健全な経営状況を維持しているといえる。
さらに、有形固定資産減価償却率及び管路経年化率から施設や設備などの資産の経年化・老朽化が進行していることがわかるため、今後はそれらに対する更新投資の増加が必要になると考えられる。
令和５年度に見直しを行った水道事業経営戦略に基づき、今後も経営の健全化や経営基盤の強化を図っていく。</t>
    <phoneticPr fontId="4"/>
  </si>
  <si>
    <t>①類似団体及び全国平均値と同程度の水準。ただし、直近の指標は上昇傾向にあり、資産の老朽化が進みつつある状況である。アセットマネジメントによる長期の更新需要の把握と、財源確保策を検討する必要がある。
②類似団体及び全国平均値を大幅に下回っており、現状では管路の老朽化が進んでいないといえる。しかし、増加傾向にあることから、注視していく必要がある。
③類似団体及び全国平均値をやや下回っているが、今後も継続して管路更新を行っていく予定である。
※令和４年度当該値が０．００％となっているが、確定後の正確な数値は０．５５％である。</t>
    <rPh sb="188" eb="189">
      <t>シタ</t>
    </rPh>
    <rPh sb="213" eb="215">
      <t>ヨテイ</t>
    </rPh>
    <phoneticPr fontId="4"/>
  </si>
  <si>
    <t>①類似団体及び全国平均値を下回る水準であるが、100％を超えていることから、収益で費用を賄えており、当市の経営状況は健全であるといえる。さらに、令和６年度に水道料金改定をしたため、今後改善していくものと判断している。
②0.00%であり、欠損金は発生していない。当市の経営状況は健全であるといえる。
③100％を超えており、短期債務に対する十分な支払能力を有しているといえる。資金の効率的運用の観点からは、適正な水準が確保されていると判断している。
④類似団体及び全国平均値を大幅に下回っており、経営に及ぼす影響は少ないといえる。しかし、世代間負担の公平性の観点からは、単純に低ければ良いというわけではないので、バランスの良い資金計画を検討する必要がある。
⑤100%を下回っており、給水費用を給水収益で賄えておらず、それ以外の収入で賄っていることを示している。
⑥類似団体及び全国平均値を下回り、他団体に比べて有収水量1㎥あたりの費用が低いものといえる。
⑦類似団体及び全国平均値を上回り、効率的に施設を利用できている状況である。
⑧類似団体及び全国平均値を上回り、高水準にあるといえる。この水準を維持していくことが重要である。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</si>
</sst>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0.85</c:v>
                </c:pt>
                <c:pt idx="1">
                  <c:v>1.01</c:v>
                </c:pt>
                <c:pt idx="2" formatCode="#,##0.00;&quot;△&quot;#,##0.00">
                  <c:v>0</c:v>
                </c:pt>
                <c:pt idx="3">
                  <c:v>0.61</c:v>
                </c:pt>
                <c:pt idx="4">
                  <c:v>0.42</c:v>
                </c:pt>
              </c:numCache>
            </c:numRef>
          </c:val>
          <c:extLst>
            <c:ext xmlns:c16="http://schemas.microsoft.com/office/drawing/2014/chart" uri="{C3380CC4-5D6E-409C-BE32-E72D297353CC}">
              <c16:uniqueId val="{00000000-F2AE-4119-AA36-616B9906294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2AE-4119-AA36-616B9906294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c:v>
                </c:pt>
                <c:pt idx="1">
                  <c:v>72.33</c:v>
                </c:pt>
                <c:pt idx="2">
                  <c:v>71.16</c:v>
                </c:pt>
                <c:pt idx="3">
                  <c:v>70.8</c:v>
                </c:pt>
                <c:pt idx="4">
                  <c:v>71.36</c:v>
                </c:pt>
              </c:numCache>
            </c:numRef>
          </c:val>
          <c:extLst>
            <c:ext xmlns:c16="http://schemas.microsoft.com/office/drawing/2014/chart" uri="{C3380CC4-5D6E-409C-BE32-E72D297353CC}">
              <c16:uniqueId val="{00000000-788F-4A82-B550-F54C0FDFB4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788F-4A82-B550-F54C0FDFB4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98.17</c:v>
                </c:pt>
                <c:pt idx="1">
                  <c:v>98.55</c:v>
                </c:pt>
                <c:pt idx="2">
                  <c:v>99.34</c:v>
                </c:pt>
                <c:pt idx="3">
                  <c:v>99.11</c:v>
                </c:pt>
                <c:pt idx="4">
                  <c:v>99.14</c:v>
                </c:pt>
              </c:numCache>
            </c:numRef>
          </c:val>
          <c:extLst>
            <c:ext xmlns:c16="http://schemas.microsoft.com/office/drawing/2014/chart" uri="{C3380CC4-5D6E-409C-BE32-E72D297353CC}">
              <c16:uniqueId val="{00000000-6338-4EAC-A2C0-BEC14EC969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338-4EAC-A2C0-BEC14EC969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109.64</c:v>
                </c:pt>
                <c:pt idx="1">
                  <c:v>110.9</c:v>
                </c:pt>
                <c:pt idx="2">
                  <c:v>106.84</c:v>
                </c:pt>
                <c:pt idx="3">
                  <c:v>106.53</c:v>
                </c:pt>
                <c:pt idx="4">
                  <c:v>106.55</c:v>
                </c:pt>
              </c:numCache>
            </c:numRef>
          </c:val>
          <c:extLst>
            <c:ext xmlns:c16="http://schemas.microsoft.com/office/drawing/2014/chart" uri="{C3380CC4-5D6E-409C-BE32-E72D297353CC}">
              <c16:uniqueId val="{00000000-7104-4744-B8A1-1577F10F8B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104-4744-B8A1-1577F10F8B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49.54</c:v>
                </c:pt>
                <c:pt idx="1">
                  <c:v>49.48</c:v>
                </c:pt>
                <c:pt idx="2">
                  <c:v>50.69</c:v>
                </c:pt>
                <c:pt idx="3">
                  <c:v>51.08</c:v>
                </c:pt>
                <c:pt idx="4">
                  <c:v>51.43</c:v>
                </c:pt>
              </c:numCache>
            </c:numRef>
          </c:val>
          <c:extLst>
            <c:ext xmlns:c16="http://schemas.microsoft.com/office/drawing/2014/chart" uri="{C3380CC4-5D6E-409C-BE32-E72D297353CC}">
              <c16:uniqueId val="{00000000-508B-4A96-87C3-1F61EC1B93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508B-4A96-87C3-1F61EC1B93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8.08</c:v>
                </c:pt>
                <c:pt idx="1">
                  <c:v>9.6</c:v>
                </c:pt>
                <c:pt idx="2">
                  <c:v>11.36</c:v>
                </c:pt>
                <c:pt idx="3">
                  <c:v>10.33</c:v>
                </c:pt>
                <c:pt idx="4">
                  <c:v>12.31</c:v>
                </c:pt>
              </c:numCache>
            </c:numRef>
          </c:val>
          <c:extLst>
            <c:ext xmlns:c16="http://schemas.microsoft.com/office/drawing/2014/chart" uri="{C3380CC4-5D6E-409C-BE32-E72D297353CC}">
              <c16:uniqueId val="{00000000-524C-4D4B-B863-B365CE9319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24C-4D4B-B863-B365CE9319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98-4894-92F7-51C326E81F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498-4894-92F7-51C326E81F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498.74</c:v>
                </c:pt>
                <c:pt idx="1">
                  <c:v>421.26</c:v>
                </c:pt>
                <c:pt idx="2">
                  <c:v>482.52</c:v>
                </c:pt>
                <c:pt idx="3">
                  <c:v>282</c:v>
                </c:pt>
                <c:pt idx="4">
                  <c:v>312.26</c:v>
                </c:pt>
              </c:numCache>
            </c:numRef>
          </c:val>
          <c:extLst>
            <c:ext xmlns:c16="http://schemas.microsoft.com/office/drawing/2014/chart" uri="{C3380CC4-5D6E-409C-BE32-E72D297353CC}">
              <c16:uniqueId val="{00000000-1C01-44F0-B873-D6EC8D3735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C01-44F0-B873-D6EC8D3735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10.64</c:v>
                </c:pt>
                <c:pt idx="1">
                  <c:v>6.55</c:v>
                </c:pt>
                <c:pt idx="2">
                  <c:v>3.84</c:v>
                </c:pt>
                <c:pt idx="3">
                  <c:v>30.16</c:v>
                </c:pt>
                <c:pt idx="4">
                  <c:v>25.66</c:v>
                </c:pt>
              </c:numCache>
            </c:numRef>
          </c:val>
          <c:extLst>
            <c:ext xmlns:c16="http://schemas.microsoft.com/office/drawing/2014/chart" uri="{C3380CC4-5D6E-409C-BE32-E72D297353CC}">
              <c16:uniqueId val="{00000000-2E7F-42DB-B7BF-9AE553B27DF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E7F-42DB-B7BF-9AE553B27DF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96.56</c:v>
                </c:pt>
                <c:pt idx="1">
                  <c:v>95.08</c:v>
                </c:pt>
                <c:pt idx="2">
                  <c:v>77.2</c:v>
                </c:pt>
                <c:pt idx="3">
                  <c:v>90.01</c:v>
                </c:pt>
                <c:pt idx="4">
                  <c:v>89.77</c:v>
                </c:pt>
              </c:numCache>
            </c:numRef>
          </c:val>
          <c:extLst>
            <c:ext xmlns:c16="http://schemas.microsoft.com/office/drawing/2014/chart" uri="{C3380CC4-5D6E-409C-BE32-E72D297353CC}">
              <c16:uniqueId val="{00000000-CE20-438C-8BC0-6FD7709D0E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E20-438C-8BC0-6FD7709D0E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114.97</c:v>
                </c:pt>
                <c:pt idx="1">
                  <c:v>117.77</c:v>
                </c:pt>
                <c:pt idx="2">
                  <c:v>126.21</c:v>
                </c:pt>
                <c:pt idx="3">
                  <c:v>125.63</c:v>
                </c:pt>
                <c:pt idx="4">
                  <c:v>135.01</c:v>
                </c:pt>
              </c:numCache>
            </c:numRef>
          </c:val>
          <c:extLst>
            <c:ext xmlns:c16="http://schemas.microsoft.com/office/drawing/2014/chart" uri="{C3380CC4-5D6E-409C-BE32-E72D297353CC}">
              <c16:uniqueId val="{00000000-ACAE-43E3-B16C-E7E05C2977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ACAE-43E3-B16C-E7E05C2977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7" zoomScale="94" zoomScaleNormal="94"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埼玉県　和光市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84890</v>
      </c>
      <c r="AM8" s="65"/>
      <c r="AN8" s="65"/>
      <c r="AO8" s="65"/>
      <c r="AP8" s="65"/>
      <c r="AQ8" s="65"/>
      <c r="AR8" s="65"/>
      <c r="AS8" s="65"/>
      <c r="AT8" s="36">
        <f>データ!$S$6</f>
        <v>11.04</v>
      </c>
      <c r="AU8" s="37"/>
      <c r="AV8" s="37"/>
      <c r="AW8" s="37"/>
      <c r="AX8" s="37"/>
      <c r="AY8" s="37"/>
      <c r="AZ8" s="37"/>
      <c r="BA8" s="37"/>
      <c r="BB8" s="54">
        <f>データ!$T$6</f>
        <v>7689.31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94.54</v>
      </c>
      <c r="J10" s="37"/>
      <c r="K10" s="37"/>
      <c r="L10" s="37"/>
      <c r="M10" s="37"/>
      <c r="N10" s="37"/>
      <c r="O10" s="64"/>
      <c r="P10" s="54">
        <f>データ!$P$6</f>
        <v>100</v>
      </c>
      <c r="Q10" s="54"/>
      <c r="R10" s="54"/>
      <c r="S10" s="54"/>
      <c r="T10" s="54"/>
      <c r="U10" s="54"/>
      <c r="V10" s="54"/>
      <c r="W10" s="65">
        <f>データ!$Q$6</f>
        <v>2051</v>
      </c>
      <c r="X10" s="65"/>
      <c r="Y10" s="65"/>
      <c r="Z10" s="65"/>
      <c r="AA10" s="65"/>
      <c r="AB10" s="65"/>
      <c r="AC10" s="65"/>
      <c r="AD10" s="2"/>
      <c r="AE10" s="2"/>
      <c r="AF10" s="2"/>
      <c r="AG10" s="2"/>
      <c r="AH10" s="2"/>
      <c r="AI10" s="2"/>
      <c r="AJ10" s="2"/>
      <c r="AK10" s="2"/>
      <c r="AL10" s="65">
        <f>データ!$U$6</f>
        <v>84675</v>
      </c>
      <c r="AM10" s="65"/>
      <c r="AN10" s="65"/>
      <c r="AO10" s="65"/>
      <c r="AP10" s="65"/>
      <c r="AQ10" s="65"/>
      <c r="AR10" s="65"/>
      <c r="AS10" s="65"/>
      <c r="AT10" s="36">
        <f>データ!$V$6</f>
        <v>10.4</v>
      </c>
      <c r="AU10" s="37"/>
      <c r="AV10" s="37"/>
      <c r="AW10" s="37"/>
      <c r="AX10" s="37"/>
      <c r="AY10" s="37"/>
      <c r="AZ10" s="37"/>
      <c r="BA10" s="37"/>
      <c r="BB10" s="54">
        <f>データ!$W$6</f>
        <v>8141.83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ioi+XpeL1qo0OShl0NT7gtMQoJpNEjUpvGOtoOnu8RgnxuSRU8h9VPEDfqEkyG3wxWRgkPw97VLzCCSDgepUQ==" saltValue="CzWsDy9cppLzTuIC+kFv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112291</v>
      </c>
      <c r="D6" s="20">
        <f t="shared" si="3"/>
        <v>46</v>
      </c>
      <c r="E6" s="20">
        <f t="shared" si="3"/>
        <v>1</v>
      </c>
      <c r="F6" s="20">
        <f t="shared" si="3"/>
        <v>0</v>
      </c>
      <c r="G6" s="20">
        <f t="shared" si="3"/>
        <v>1</v>
      </c>
      <c r="H6" s="20" t="str">
        <f t="shared" si="3"/>
        <v>埼玉県　和光市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94.54</v>
      </c>
      <c r="P6" s="21">
        <f t="shared" si="3"/>
        <v>100</v>
      </c>
      <c r="Q6" s="21">
        <f t="shared" si="3"/>
        <v>2051</v>
      </c>
      <c r="R6" s="21">
        <f t="shared" si="3"/>
        <v>84890</v>
      </c>
      <c r="S6" s="21">
        <f t="shared" si="3"/>
        <v>11.04</v>
      </c>
      <c r="T6" s="21">
        <f t="shared" si="3"/>
        <v>7689.31</v>
      </c>
      <c r="U6" s="21">
        <f t="shared" si="3"/>
        <v>84675</v>
      </c>
      <c r="V6" s="21">
        <f t="shared" si="3"/>
        <v>10.4</v>
      </c>
      <c r="W6" s="21">
        <f t="shared" si="3"/>
        <v>8141.83</v>
      </c>
      <c r="X6" s="22">
        <f>IF(X7="",NA(),X7)</f>
        <v>109.64</v>
      </c>
      <c r="Y6" s="22">
        <f t="shared" ref="Y6:AG6" si="4">IF(Y7="",NA(),Y7)</f>
        <v>110.9</v>
      </c>
      <c r="Z6" s="22">
        <f t="shared" si="4"/>
        <v>106.84</v>
      </c>
      <c r="AA6" s="22">
        <f t="shared" si="4"/>
        <v>106.53</v>
      </c>
      <c r="AB6" s="22">
        <f t="shared" si="4"/>
        <v>106.55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498.74</v>
      </c>
      <c r="AU6" s="22">
        <f t="shared" ref="AU6:BC6" si="6">IF(AU7="",NA(),AU7)</f>
        <v>421.26</v>
      </c>
      <c r="AV6" s="22">
        <f t="shared" si="6"/>
        <v>482.52</v>
      </c>
      <c r="AW6" s="22">
        <f t="shared" si="6"/>
        <v>282</v>
      </c>
      <c r="AX6" s="22">
        <f t="shared" si="6"/>
        <v>312.26</v>
      </c>
      <c r="AY6" s="22">
        <f t="shared" si="6"/>
        <v>350.79</v>
      </c>
      <c r="AZ6" s="22">
        <f t="shared" si="6"/>
        <v>354.57</v>
      </c>
      <c r="BA6" s="22">
        <f t="shared" si="6"/>
        <v>357.74</v>
      </c>
      <c r="BB6" s="22">
        <f t="shared" si="6"/>
        <v>344.88</v>
      </c>
      <c r="BC6" s="22">
        <f t="shared" si="6"/>
        <v>326.02</v>
      </c>
      <c r="BD6" s="21" t="str">
        <f>IF(BD7="","",IF(BD7="-","【-】","【"&amp;SUBSTITUTE(TEXT(BD7,"#,##0.00"),"-","△")&amp;"】"))</f>
        <v>【239.69】</v>
      </c>
      <c r="BE6" s="22">
        <f>IF(BE7="",NA(),BE7)</f>
        <v>10.64</v>
      </c>
      <c r="BF6" s="22">
        <f t="shared" ref="BF6:BN6" si="7">IF(BF7="",NA(),BF7)</f>
        <v>6.55</v>
      </c>
      <c r="BG6" s="22">
        <f t="shared" si="7"/>
        <v>3.84</v>
      </c>
      <c r="BH6" s="22">
        <f t="shared" si="7"/>
        <v>30.16</v>
      </c>
      <c r="BI6" s="22">
        <f t="shared" si="7"/>
        <v>25.66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96.56</v>
      </c>
      <c r="BQ6" s="22">
        <f t="shared" ref="BQ6:BY6" si="8">IF(BQ7="",NA(),BQ7)</f>
        <v>95.08</v>
      </c>
      <c r="BR6" s="22">
        <f t="shared" si="8"/>
        <v>77.2</v>
      </c>
      <c r="BS6" s="22">
        <f t="shared" si="8"/>
        <v>90.01</v>
      </c>
      <c r="BT6" s="22">
        <f t="shared" si="8"/>
        <v>89.77</v>
      </c>
      <c r="BU6" s="22">
        <f t="shared" si="8"/>
        <v>100.85</v>
      </c>
      <c r="BV6" s="22">
        <f t="shared" si="8"/>
        <v>103.79</v>
      </c>
      <c r="BW6" s="22">
        <f t="shared" si="8"/>
        <v>98.3</v>
      </c>
      <c r="BX6" s="22">
        <f t="shared" si="8"/>
        <v>98.89</v>
      </c>
      <c r="BY6" s="22">
        <f t="shared" si="8"/>
        <v>99.25</v>
      </c>
      <c r="BZ6" s="21" t="str">
        <f>IF(BZ7="","",IF(BZ7="-","【-】","【"&amp;SUBSTITUTE(TEXT(BZ7,"#,##0.00"),"-","△")&amp;"】"))</f>
        <v>【97.59】</v>
      </c>
      <c r="CA6" s="22">
        <f>IF(CA7="",NA(),CA7)</f>
        <v>114.97</v>
      </c>
      <c r="CB6" s="22">
        <f t="shared" ref="CB6:CJ6" si="9">IF(CB7="",NA(),CB7)</f>
        <v>117.77</v>
      </c>
      <c r="CC6" s="22">
        <f t="shared" si="9"/>
        <v>126.21</v>
      </c>
      <c r="CD6" s="22">
        <f t="shared" si="9"/>
        <v>125.63</v>
      </c>
      <c r="CE6" s="22">
        <f t="shared" si="9"/>
        <v>135.01</v>
      </c>
      <c r="CF6" s="22">
        <f t="shared" si="9"/>
        <v>167.1</v>
      </c>
      <c r="CG6" s="22">
        <f t="shared" si="9"/>
        <v>167.86</v>
      </c>
      <c r="CH6" s="22">
        <f t="shared" si="9"/>
        <v>173.68</v>
      </c>
      <c r="CI6" s="22">
        <f t="shared" si="9"/>
        <v>174.52</v>
      </c>
      <c r="CJ6" s="22">
        <f t="shared" si="9"/>
        <v>178.92</v>
      </c>
      <c r="CK6" s="21" t="str">
        <f>IF(CK7="","",IF(CK7="-","【-】","【"&amp;SUBSTITUTE(TEXT(CK7,"#,##0.00"),"-","△")&amp;"】"))</f>
        <v>【181.66】</v>
      </c>
      <c r="CL6" s="22">
        <f>IF(CL7="",NA(),CL7)</f>
        <v>73</v>
      </c>
      <c r="CM6" s="22">
        <f t="shared" ref="CM6:CU6" si="10">IF(CM7="",NA(),CM7)</f>
        <v>72.33</v>
      </c>
      <c r="CN6" s="22">
        <f t="shared" si="10"/>
        <v>71.16</v>
      </c>
      <c r="CO6" s="22">
        <f t="shared" si="10"/>
        <v>70.8</v>
      </c>
      <c r="CP6" s="22">
        <f t="shared" si="10"/>
        <v>71.36</v>
      </c>
      <c r="CQ6" s="22">
        <f t="shared" si="10"/>
        <v>59.91</v>
      </c>
      <c r="CR6" s="22">
        <f t="shared" si="10"/>
        <v>59.4</v>
      </c>
      <c r="CS6" s="22">
        <f t="shared" si="10"/>
        <v>59.24</v>
      </c>
      <c r="CT6" s="22">
        <f t="shared" si="10"/>
        <v>58.77</v>
      </c>
      <c r="CU6" s="22">
        <f t="shared" si="10"/>
        <v>59.17</v>
      </c>
      <c r="CV6" s="21" t="str">
        <f>IF(CV7="","",IF(CV7="-","【-】","【"&amp;SUBSTITUTE(TEXT(CV7,"#,##0.00"),"-","△")&amp;"】"))</f>
        <v>【60.21】</v>
      </c>
      <c r="CW6" s="22">
        <f>IF(CW7="",NA(),CW7)</f>
        <v>98.17</v>
      </c>
      <c r="CX6" s="22">
        <f t="shared" ref="CX6:DF6" si="11">IF(CX7="",NA(),CX7)</f>
        <v>98.55</v>
      </c>
      <c r="CY6" s="22">
        <f t="shared" si="11"/>
        <v>99.34</v>
      </c>
      <c r="CZ6" s="22">
        <f t="shared" si="11"/>
        <v>99.11</v>
      </c>
      <c r="DA6" s="22">
        <f t="shared" si="11"/>
        <v>99.14</v>
      </c>
      <c r="DB6" s="22">
        <f t="shared" si="11"/>
        <v>87.26</v>
      </c>
      <c r="DC6" s="22">
        <f t="shared" si="11"/>
        <v>87.57</v>
      </c>
      <c r="DD6" s="22">
        <f t="shared" si="11"/>
        <v>87.26</v>
      </c>
      <c r="DE6" s="22">
        <f t="shared" si="11"/>
        <v>86.95</v>
      </c>
      <c r="DF6" s="22">
        <f t="shared" si="11"/>
        <v>86.58</v>
      </c>
      <c r="DG6" s="21" t="str">
        <f>IF(DG7="","",IF(DG7="-","【-】","【"&amp;SUBSTITUTE(TEXT(DG7,"#,##0.00"),"-","△")&amp;"】"))</f>
        <v>【89.21】</v>
      </c>
      <c r="DH6" s="22">
        <f>IF(DH7="",NA(),DH7)</f>
        <v>49.54</v>
      </c>
      <c r="DI6" s="22">
        <f t="shared" ref="DI6:DQ6" si="12">IF(DI7="",NA(),DI7)</f>
        <v>49.48</v>
      </c>
      <c r="DJ6" s="22">
        <f t="shared" si="12"/>
        <v>50.69</v>
      </c>
      <c r="DK6" s="22">
        <f t="shared" si="12"/>
        <v>51.08</v>
      </c>
      <c r="DL6" s="22">
        <f t="shared" si="12"/>
        <v>51.43</v>
      </c>
      <c r="DM6" s="22">
        <f t="shared" si="12"/>
        <v>49.2</v>
      </c>
      <c r="DN6" s="22">
        <f t="shared" si="12"/>
        <v>50.01</v>
      </c>
      <c r="DO6" s="22">
        <f t="shared" si="12"/>
        <v>50.99</v>
      </c>
      <c r="DP6" s="22">
        <f t="shared" si="12"/>
        <v>51.79</v>
      </c>
      <c r="DQ6" s="22">
        <f t="shared" si="12"/>
        <v>52.02</v>
      </c>
      <c r="DR6" s="21" t="str">
        <f>IF(DR7="","",IF(DR7="-","【-】","【"&amp;SUBSTITUTE(TEXT(DR7,"#,##0.00"),"-","△")&amp;"】"))</f>
        <v>【52.41】</v>
      </c>
      <c r="DS6" s="22">
        <f>IF(DS7="",NA(),DS7)</f>
        <v>8.08</v>
      </c>
      <c r="DT6" s="22">
        <f t="shared" ref="DT6:EB6" si="13">IF(DT7="",NA(),DT7)</f>
        <v>9.6</v>
      </c>
      <c r="DU6" s="22">
        <f t="shared" si="13"/>
        <v>11.36</v>
      </c>
      <c r="DV6" s="22">
        <f t="shared" si="13"/>
        <v>10.33</v>
      </c>
      <c r="DW6" s="22">
        <f t="shared" si="13"/>
        <v>12.31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0.85</v>
      </c>
      <c r="EE6" s="22">
        <f t="shared" ref="EE6:EM6" si="14">IF(EE7="",NA(),EE7)</f>
        <v>1.01</v>
      </c>
      <c r="EF6" s="21">
        <f t="shared" si="14"/>
        <v>0</v>
      </c>
      <c r="EG6" s="22">
        <f t="shared" si="14"/>
        <v>0.61</v>
      </c>
      <c r="EH6" s="22">
        <f t="shared" si="14"/>
        <v>0.42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112291</v>
      </c>
      <c r="D7" s="24">
        <v>46</v>
      </c>
      <c r="E7" s="24">
        <v>1</v>
      </c>
      <c r="F7" s="24">
        <v>0</v>
      </c>
      <c r="G7" s="24">
        <v>1</v>
      </c>
      <c r="H7" s="24" t="s">
        <v>93</v>
      </c>
      <c r="I7" s="24" t="s">
        <v>94</v>
      </c>
      <c r="J7" s="24" t="s">
        <v>95</v>
      </c>
      <c r="K7" s="24" t="s">
        <v>96</v>
      </c>
      <c r="L7" s="24" t="s">
        <v>97</v>
      </c>
      <c r="M7" s="24" t="s">
        <v>98</v>
      </c>
      <c r="N7" s="25" t="s">
        <v>99</v>
      </c>
      <c r="O7" s="25">
        <v>94.54</v>
      </c>
      <c r="P7" s="25">
        <v>100</v>
      </c>
      <c r="Q7" s="25">
        <v>2051</v>
      </c>
      <c r="R7" s="25">
        <v>84890</v>
      </c>
      <c r="S7" s="25">
        <v>11.04</v>
      </c>
      <c r="T7" s="25">
        <v>7689.31</v>
      </c>
      <c r="U7" s="25">
        <v>84675</v>
      </c>
      <c r="V7" s="25">
        <v>10.4</v>
      </c>
      <c r="W7" s="25">
        <v>8141.83</v>
      </c>
      <c r="X7" s="25">
        <v>109.64</v>
      </c>
      <c r="Y7" s="25">
        <v>110.9</v>
      </c>
      <c r="Z7" s="25">
        <v>106.84</v>
      </c>
      <c r="AA7" s="25">
        <v>106.53</v>
      </c>
      <c r="AB7" s="25">
        <v>106.55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498.74</v>
      </c>
      <c r="AU7" s="25">
        <v>421.26</v>
      </c>
      <c r="AV7" s="25">
        <v>482.52</v>
      </c>
      <c r="AW7" s="25">
        <v>282</v>
      </c>
      <c r="AX7" s="25">
        <v>312.26</v>
      </c>
      <c r="AY7" s="25">
        <v>350.79</v>
      </c>
      <c r="AZ7" s="25">
        <v>354.57</v>
      </c>
      <c r="BA7" s="25">
        <v>357.74</v>
      </c>
      <c r="BB7" s="25">
        <v>344.88</v>
      </c>
      <c r="BC7" s="25">
        <v>326.02</v>
      </c>
      <c r="BD7" s="25">
        <v>239.69</v>
      </c>
      <c r="BE7" s="25">
        <v>10.64</v>
      </c>
      <c r="BF7" s="25">
        <v>6.55</v>
      </c>
      <c r="BG7" s="25">
        <v>3.84</v>
      </c>
      <c r="BH7" s="25">
        <v>30.16</v>
      </c>
      <c r="BI7" s="25">
        <v>25.66</v>
      </c>
      <c r="BJ7" s="25">
        <v>322.92</v>
      </c>
      <c r="BK7" s="25">
        <v>303.45999999999998</v>
      </c>
      <c r="BL7" s="25">
        <v>307.27999999999997</v>
      </c>
      <c r="BM7" s="25">
        <v>304.02</v>
      </c>
      <c r="BN7" s="25">
        <v>300.54000000000002</v>
      </c>
      <c r="BO7" s="25">
        <v>264.86</v>
      </c>
      <c r="BP7" s="25">
        <v>96.56</v>
      </c>
      <c r="BQ7" s="25">
        <v>95.08</v>
      </c>
      <c r="BR7" s="25">
        <v>77.2</v>
      </c>
      <c r="BS7" s="25">
        <v>90.01</v>
      </c>
      <c r="BT7" s="25">
        <v>89.77</v>
      </c>
      <c r="BU7" s="25">
        <v>100.85</v>
      </c>
      <c r="BV7" s="25">
        <v>103.79</v>
      </c>
      <c r="BW7" s="25">
        <v>98.3</v>
      </c>
      <c r="BX7" s="25">
        <v>98.89</v>
      </c>
      <c r="BY7" s="25">
        <v>99.25</v>
      </c>
      <c r="BZ7" s="25">
        <v>97.59</v>
      </c>
      <c r="CA7" s="25">
        <v>114.97</v>
      </c>
      <c r="CB7" s="25">
        <v>117.77</v>
      </c>
      <c r="CC7" s="25">
        <v>126.21</v>
      </c>
      <c r="CD7" s="25">
        <v>125.63</v>
      </c>
      <c r="CE7" s="25">
        <v>135.01</v>
      </c>
      <c r="CF7" s="25">
        <v>167.1</v>
      </c>
      <c r="CG7" s="25">
        <v>167.86</v>
      </c>
      <c r="CH7" s="25">
        <v>173.68</v>
      </c>
      <c r="CI7" s="25">
        <v>174.52</v>
      </c>
      <c r="CJ7" s="25">
        <v>178.92</v>
      </c>
      <c r="CK7" s="25">
        <v>181.66</v>
      </c>
      <c r="CL7" s="25">
        <v>73</v>
      </c>
      <c r="CM7" s="25">
        <v>72.33</v>
      </c>
      <c r="CN7" s="25">
        <v>71.16</v>
      </c>
      <c r="CO7" s="25">
        <v>70.8</v>
      </c>
      <c r="CP7" s="25">
        <v>71.36</v>
      </c>
      <c r="CQ7" s="25">
        <v>59.91</v>
      </c>
      <c r="CR7" s="25">
        <v>59.4</v>
      </c>
      <c r="CS7" s="25">
        <v>59.24</v>
      </c>
      <c r="CT7" s="25">
        <v>58.77</v>
      </c>
      <c r="CU7" s="25">
        <v>59.17</v>
      </c>
      <c r="CV7" s="25">
        <v>60.21</v>
      </c>
      <c r="CW7" s="25">
        <v>98.17</v>
      </c>
      <c r="CX7" s="25">
        <v>98.55</v>
      </c>
      <c r="CY7" s="25">
        <v>99.34</v>
      </c>
      <c r="CZ7" s="25">
        <v>99.11</v>
      </c>
      <c r="DA7" s="25">
        <v>99.14</v>
      </c>
      <c r="DB7" s="25">
        <v>87.26</v>
      </c>
      <c r="DC7" s="25">
        <v>87.57</v>
      </c>
      <c r="DD7" s="25">
        <v>87.26</v>
      </c>
      <c r="DE7" s="25">
        <v>86.95</v>
      </c>
      <c r="DF7" s="25">
        <v>86.58</v>
      </c>
      <c r="DG7" s="25">
        <v>89.21</v>
      </c>
      <c r="DH7" s="25">
        <v>49.54</v>
      </c>
      <c r="DI7" s="25">
        <v>49.48</v>
      </c>
      <c r="DJ7" s="25">
        <v>50.69</v>
      </c>
      <c r="DK7" s="25">
        <v>51.08</v>
      </c>
      <c r="DL7" s="25">
        <v>51.43</v>
      </c>
      <c r="DM7" s="25">
        <v>49.2</v>
      </c>
      <c r="DN7" s="25">
        <v>50.01</v>
      </c>
      <c r="DO7" s="25">
        <v>50.99</v>
      </c>
      <c r="DP7" s="25">
        <v>51.79</v>
      </c>
      <c r="DQ7" s="25">
        <v>52.02</v>
      </c>
      <c r="DR7" s="25">
        <v>52.41</v>
      </c>
      <c r="DS7" s="25">
        <v>8.08</v>
      </c>
      <c r="DT7" s="25">
        <v>9.6</v>
      </c>
      <c r="DU7" s="25">
        <v>11.36</v>
      </c>
      <c r="DV7" s="25">
        <v>10.33</v>
      </c>
      <c r="DW7" s="25">
        <v>12.31</v>
      </c>
      <c r="DX7" s="25">
        <v>18.329999999999998</v>
      </c>
      <c r="DY7" s="25">
        <v>20.27</v>
      </c>
      <c r="DZ7" s="25">
        <v>21.69</v>
      </c>
      <c r="EA7" s="25">
        <v>23.19</v>
      </c>
      <c r="EB7" s="25">
        <v>24.61</v>
      </c>
      <c r="EC7" s="25">
        <v>26.78</v>
      </c>
      <c r="ED7" s="25">
        <v>0.85</v>
      </c>
      <c r="EE7" s="25">
        <v>1.01</v>
      </c>
      <c r="EF7" s="25">
        <v>0</v>
      </c>
      <c r="EG7" s="25">
        <v>0.61</v>
      </c>
      <c r="EH7" s="25">
        <v>0.42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今夏美</cp:lastModifiedBy>
  <cp:lastPrinted>2026-01-21T00:17:35Z</cp:lastPrinted>
  <dcterms:created xsi:type="dcterms:W3CDTF">2025-12-12T09:14:01Z</dcterms:created>
  <dcterms:modified xsi:type="dcterms:W3CDTF">2026-01-27T01:24:04Z</dcterms:modified>
  <cp:category/>
</cp:coreProperties>
</file>